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17400" windowHeight="12270"/>
  </bookViews>
  <sheets>
    <sheet name="Лист1" sheetId="1" r:id="rId1"/>
  </sheets>
  <definedNames>
    <definedName name="_xlnm.Print_Titles" localSheetId="0">Лист1!$7:$7</definedName>
    <definedName name="_xlnm.Print_Area" localSheetId="0">Лист1!$A$1:$AM$81</definedName>
  </definedNames>
  <calcPr calcId="124519"/>
</workbook>
</file>

<file path=xl/calcChain.xml><?xml version="1.0" encoding="utf-8"?>
<calcChain xmlns="http://schemas.openxmlformats.org/spreadsheetml/2006/main">
  <c r="AG6" i="1"/>
  <c r="K76"/>
  <c r="P76"/>
  <c r="N67"/>
  <c r="N66"/>
  <c r="S67"/>
  <c r="S66"/>
  <c r="AK64"/>
  <c r="AL64" s="1"/>
  <c r="AI64"/>
  <c r="AM67"/>
  <c r="AM66"/>
  <c r="K10"/>
  <c r="AL10"/>
  <c r="AL12"/>
  <c r="AL15"/>
  <c r="AL17"/>
  <c r="AL19"/>
  <c r="AL21"/>
  <c r="AL23"/>
  <c r="AL25"/>
  <c r="AL30"/>
  <c r="AL33"/>
  <c r="AL43"/>
  <c r="AL48"/>
  <c r="AL50"/>
  <c r="AL54"/>
  <c r="AL57"/>
  <c r="AL60"/>
  <c r="AL62"/>
  <c r="AL74"/>
  <c r="AL76"/>
  <c r="AL8"/>
  <c r="AG76"/>
  <c r="AE76"/>
  <c r="AH75"/>
  <c r="AH74"/>
  <c r="AG74"/>
  <c r="AE74"/>
  <c r="AH73"/>
  <c r="AH72"/>
  <c r="AH71"/>
  <c r="AG68"/>
  <c r="AE68"/>
  <c r="AH66"/>
  <c r="AH65"/>
  <c r="AG64"/>
  <c r="AE64"/>
  <c r="AH62"/>
  <c r="AG62"/>
  <c r="AE62"/>
  <c r="AH60"/>
  <c r="AG60"/>
  <c r="AE60"/>
  <c r="AG57"/>
  <c r="AE57"/>
  <c r="AG54"/>
  <c r="AE54"/>
  <c r="AH50"/>
  <c r="AG50"/>
  <c r="AE50"/>
  <c r="AH48"/>
  <c r="AG48"/>
  <c r="AE48"/>
  <c r="AH46"/>
  <c r="AH45"/>
  <c r="AH44"/>
  <c r="AG43"/>
  <c r="AE43"/>
  <c r="AG36"/>
  <c r="AE36"/>
  <c r="AG33"/>
  <c r="AE33"/>
  <c r="AH30"/>
  <c r="AG30"/>
  <c r="AE30"/>
  <c r="AG25"/>
  <c r="AE25"/>
  <c r="AG23"/>
  <c r="AE23"/>
  <c r="AH21"/>
  <c r="AE21"/>
  <c r="AH19"/>
  <c r="AG19"/>
  <c r="AE19"/>
  <c r="AH18"/>
  <c r="AH17"/>
  <c r="AG17"/>
  <c r="AE17"/>
  <c r="AH15"/>
  <c r="AG15"/>
  <c r="AE15"/>
  <c r="AH14"/>
  <c r="AH13"/>
  <c r="AH12"/>
  <c r="AG12"/>
  <c r="AE12"/>
  <c r="AH11"/>
  <c r="AH10"/>
  <c r="AG10"/>
  <c r="AE10"/>
  <c r="AH9"/>
  <c r="AH8"/>
  <c r="AG8"/>
  <c r="AE8"/>
  <c r="AH6"/>
  <c r="AE6"/>
  <c r="AC76"/>
  <c r="AB76"/>
  <c r="Z76"/>
  <c r="W76"/>
  <c r="U76"/>
  <c r="AC75"/>
  <c r="AC74"/>
  <c r="AB74"/>
  <c r="Z74"/>
  <c r="X74"/>
  <c r="W74"/>
  <c r="U74"/>
  <c r="AC73"/>
  <c r="AC72"/>
  <c r="AC71"/>
  <c r="AC70"/>
  <c r="AC69"/>
  <c r="AC68"/>
  <c r="AB68"/>
  <c r="Z68"/>
  <c r="X68"/>
  <c r="W68"/>
  <c r="U68"/>
  <c r="AC67"/>
  <c r="AC66"/>
  <c r="AC65"/>
  <c r="AC64"/>
  <c r="AB64"/>
  <c r="Z64"/>
  <c r="X64"/>
  <c r="W64"/>
  <c r="U64"/>
  <c r="AC63"/>
  <c r="AC62"/>
  <c r="AB62"/>
  <c r="Z62"/>
  <c r="X62"/>
  <c r="W62"/>
  <c r="U62"/>
  <c r="AC61"/>
  <c r="AC60"/>
  <c r="AB60"/>
  <c r="Z60"/>
  <c r="X60"/>
  <c r="W60"/>
  <c r="U60"/>
  <c r="AC59"/>
  <c r="AB57"/>
  <c r="Z57"/>
  <c r="X57"/>
  <c r="W57"/>
  <c r="U57"/>
  <c r="AC56"/>
  <c r="AC55"/>
  <c r="AC54"/>
  <c r="AB54"/>
  <c r="Z54"/>
  <c r="X54"/>
  <c r="W54"/>
  <c r="U54"/>
  <c r="AC53"/>
  <c r="AC51"/>
  <c r="AC50"/>
  <c r="AB50"/>
  <c r="Z50"/>
  <c r="X50"/>
  <c r="W50"/>
  <c r="U50"/>
  <c r="AC49"/>
  <c r="AC48"/>
  <c r="AB48"/>
  <c r="Z48"/>
  <c r="X48"/>
  <c r="W48"/>
  <c r="U48"/>
  <c r="AC47"/>
  <c r="AC46"/>
  <c r="AC43"/>
  <c r="AB43"/>
  <c r="Z43"/>
  <c r="X43"/>
  <c r="W43"/>
  <c r="U43"/>
  <c r="AC41"/>
  <c r="AC40"/>
  <c r="AC39"/>
  <c r="AC38"/>
  <c r="AC36"/>
  <c r="AB36"/>
  <c r="Z36"/>
  <c r="X36"/>
  <c r="W36"/>
  <c r="U36"/>
  <c r="AC34"/>
  <c r="AC33"/>
  <c r="AB33"/>
  <c r="Z33"/>
  <c r="X33"/>
  <c r="W33"/>
  <c r="U33"/>
  <c r="AC31"/>
  <c r="AC30"/>
  <c r="AB30"/>
  <c r="Z30"/>
  <c r="X30"/>
  <c r="W30"/>
  <c r="U30"/>
  <c r="AC27"/>
  <c r="AC25"/>
  <c r="AB25"/>
  <c r="Z25"/>
  <c r="W25"/>
  <c r="U25"/>
  <c r="AC24"/>
  <c r="AC23"/>
  <c r="AB23"/>
  <c r="Z23"/>
  <c r="X23"/>
  <c r="W23"/>
  <c r="U23"/>
  <c r="AC22"/>
  <c r="AC21"/>
  <c r="AB21"/>
  <c r="Z21"/>
  <c r="X21"/>
  <c r="W21"/>
  <c r="U21"/>
  <c r="AC20"/>
  <c r="AC19"/>
  <c r="AB19"/>
  <c r="Z19"/>
  <c r="X19"/>
  <c r="W19"/>
  <c r="U19"/>
  <c r="AC18"/>
  <c r="AC17"/>
  <c r="AB17"/>
  <c r="Z17"/>
  <c r="X17"/>
  <c r="W17"/>
  <c r="U17"/>
  <c r="AC16"/>
  <c r="AC15"/>
  <c r="AB15"/>
  <c r="Z15"/>
  <c r="X15"/>
  <c r="W15"/>
  <c r="U15"/>
  <c r="AC14"/>
  <c r="AC13"/>
  <c r="AC12"/>
  <c r="AB12"/>
  <c r="Z12"/>
  <c r="W12"/>
  <c r="U12"/>
  <c r="AC11"/>
  <c r="AC10"/>
  <c r="AB10"/>
  <c r="Z10"/>
  <c r="X10"/>
  <c r="W10"/>
  <c r="U10"/>
  <c r="AB8"/>
  <c r="Z8"/>
  <c r="X8"/>
  <c r="W8"/>
  <c r="U8"/>
  <c r="AK68" l="1"/>
  <c r="AL68" s="1"/>
  <c r="AI68"/>
  <c r="AM53"/>
  <c r="AK36"/>
  <c r="AL36" s="1"/>
  <c r="AI36"/>
  <c r="AJ36" s="1"/>
  <c r="AJ10"/>
  <c r="AJ12"/>
  <c r="AJ15"/>
  <c r="AJ17"/>
  <c r="AJ19"/>
  <c r="AJ21"/>
  <c r="AJ23"/>
  <c r="AJ25"/>
  <c r="AJ30"/>
  <c r="AJ33"/>
  <c r="AJ43"/>
  <c r="AJ48"/>
  <c r="AJ50"/>
  <c r="AJ54"/>
  <c r="AJ57"/>
  <c r="AJ60"/>
  <c r="AJ62"/>
  <c r="AJ64"/>
  <c r="AJ74"/>
  <c r="AJ76"/>
  <c r="AJ8"/>
  <c r="AM76"/>
  <c r="AM75"/>
  <c r="AM74"/>
  <c r="AM73"/>
  <c r="AM72"/>
  <c r="AM71"/>
  <c r="AM70"/>
  <c r="AM69"/>
  <c r="AM65"/>
  <c r="AM64"/>
  <c r="AM63"/>
  <c r="AM62"/>
  <c r="AM61"/>
  <c r="AM60"/>
  <c r="AM59"/>
  <c r="AM58"/>
  <c r="AM57"/>
  <c r="AM56"/>
  <c r="AM55"/>
  <c r="AM54"/>
  <c r="AM52"/>
  <c r="AM51"/>
  <c r="AM50"/>
  <c r="AM49"/>
  <c r="AM48"/>
  <c r="AM47"/>
  <c r="AM46"/>
  <c r="AM45"/>
  <c r="AM44"/>
  <c r="AM43"/>
  <c r="AM42"/>
  <c r="AM41"/>
  <c r="AM40"/>
  <c r="AM39"/>
  <c r="AM38"/>
  <c r="AM37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F10"/>
  <c r="F12"/>
  <c r="F15"/>
  <c r="F17"/>
  <c r="F19"/>
  <c r="F21"/>
  <c r="F23"/>
  <c r="F25"/>
  <c r="F30"/>
  <c r="F33"/>
  <c r="F36"/>
  <c r="F43"/>
  <c r="F48"/>
  <c r="F50"/>
  <c r="F54"/>
  <c r="F57"/>
  <c r="F60"/>
  <c r="F62"/>
  <c r="F64"/>
  <c r="F68"/>
  <c r="F74"/>
  <c r="F76"/>
  <c r="F8"/>
  <c r="P74"/>
  <c r="Q68"/>
  <c r="R68" s="1"/>
  <c r="O68"/>
  <c r="P68" s="1"/>
  <c r="P64"/>
  <c r="P62"/>
  <c r="P60"/>
  <c r="P57"/>
  <c r="Q54"/>
  <c r="O54"/>
  <c r="P54" s="1"/>
  <c r="Q50"/>
  <c r="O50"/>
  <c r="P50" s="1"/>
  <c r="S53"/>
  <c r="N53"/>
  <c r="L54"/>
  <c r="M54" s="1"/>
  <c r="J54"/>
  <c r="P48"/>
  <c r="P43"/>
  <c r="Q36"/>
  <c r="R36" s="1"/>
  <c r="O36"/>
  <c r="P36" s="1"/>
  <c r="P33"/>
  <c r="P30"/>
  <c r="Q25"/>
  <c r="O25"/>
  <c r="P25" s="1"/>
  <c r="P23"/>
  <c r="P21"/>
  <c r="P19"/>
  <c r="P17"/>
  <c r="P15"/>
  <c r="Q12"/>
  <c r="R12" s="1"/>
  <c r="O12"/>
  <c r="P12" s="1"/>
  <c r="P8"/>
  <c r="K48"/>
  <c r="K60"/>
  <c r="K62"/>
  <c r="L68"/>
  <c r="M68" s="1"/>
  <c r="J68"/>
  <c r="K68" s="1"/>
  <c r="K64"/>
  <c r="K74"/>
  <c r="K54"/>
  <c r="K50"/>
  <c r="K57"/>
  <c r="K43"/>
  <c r="L36"/>
  <c r="M36" s="1"/>
  <c r="J36"/>
  <c r="K36" s="1"/>
  <c r="K33"/>
  <c r="K30"/>
  <c r="L25"/>
  <c r="M25" s="1"/>
  <c r="J25"/>
  <c r="K25" s="1"/>
  <c r="K23"/>
  <c r="K21"/>
  <c r="K19"/>
  <c r="K17"/>
  <c r="K15"/>
  <c r="L12"/>
  <c r="M12" s="1"/>
  <c r="J12"/>
  <c r="K12" s="1"/>
  <c r="K8"/>
  <c r="S9"/>
  <c r="R10"/>
  <c r="S10"/>
  <c r="S11"/>
  <c r="S13"/>
  <c r="S14"/>
  <c r="R15"/>
  <c r="S15"/>
  <c r="S16"/>
  <c r="R17"/>
  <c r="S17"/>
  <c r="S18"/>
  <c r="R19"/>
  <c r="S19"/>
  <c r="S20"/>
  <c r="R21"/>
  <c r="S21"/>
  <c r="S22"/>
  <c r="R23"/>
  <c r="S23"/>
  <c r="S24"/>
  <c r="S26"/>
  <c r="S27"/>
  <c r="S28"/>
  <c r="S29"/>
  <c r="R30"/>
  <c r="S30"/>
  <c r="S31"/>
  <c r="S32"/>
  <c r="R33"/>
  <c r="S33"/>
  <c r="S34"/>
  <c r="S35"/>
  <c r="S37"/>
  <c r="S38"/>
  <c r="S39"/>
  <c r="S40"/>
  <c r="S41"/>
  <c r="S42"/>
  <c r="R43"/>
  <c r="S43"/>
  <c r="S44"/>
  <c r="S45"/>
  <c r="S46"/>
  <c r="S47"/>
  <c r="R48"/>
  <c r="S48"/>
  <c r="S49"/>
  <c r="S51"/>
  <c r="S52"/>
  <c r="R54"/>
  <c r="S55"/>
  <c r="S56"/>
  <c r="R57"/>
  <c r="S57"/>
  <c r="S58"/>
  <c r="S59"/>
  <c r="R60"/>
  <c r="S60"/>
  <c r="S61"/>
  <c r="R62"/>
  <c r="S62"/>
  <c r="S63"/>
  <c r="R64"/>
  <c r="S64"/>
  <c r="S65"/>
  <c r="S69"/>
  <c r="S70"/>
  <c r="S71"/>
  <c r="S72"/>
  <c r="S73"/>
  <c r="R74"/>
  <c r="S74"/>
  <c r="S75"/>
  <c r="R76"/>
  <c r="S76"/>
  <c r="R8"/>
  <c r="S8"/>
  <c r="N9"/>
  <c r="M10"/>
  <c r="N10"/>
  <c r="N11"/>
  <c r="N13"/>
  <c r="N14"/>
  <c r="M15"/>
  <c r="N15"/>
  <c r="G15" s="1"/>
  <c r="I15" s="1"/>
  <c r="N16"/>
  <c r="M17"/>
  <c r="N17"/>
  <c r="G17" s="1"/>
  <c r="I17" s="1"/>
  <c r="N18"/>
  <c r="M19"/>
  <c r="N19"/>
  <c r="G19" s="1"/>
  <c r="I19" s="1"/>
  <c r="N20"/>
  <c r="M21"/>
  <c r="N21"/>
  <c r="N22"/>
  <c r="M23"/>
  <c r="N23"/>
  <c r="G23" s="1"/>
  <c r="I23" s="1"/>
  <c r="N24"/>
  <c r="N26"/>
  <c r="N27"/>
  <c r="N28"/>
  <c r="N29"/>
  <c r="M30"/>
  <c r="N30"/>
  <c r="N31"/>
  <c r="N32"/>
  <c r="M33"/>
  <c r="N33"/>
  <c r="G33" s="1"/>
  <c r="I33" s="1"/>
  <c r="N34"/>
  <c r="N35"/>
  <c r="N37"/>
  <c r="N38"/>
  <c r="N39"/>
  <c r="N40"/>
  <c r="N41"/>
  <c r="N42"/>
  <c r="M43"/>
  <c r="N43"/>
  <c r="N44"/>
  <c r="N45"/>
  <c r="N46"/>
  <c r="N47"/>
  <c r="M48"/>
  <c r="N48"/>
  <c r="G48" s="1"/>
  <c r="I48" s="1"/>
  <c r="N49"/>
  <c r="M50"/>
  <c r="N50"/>
  <c r="N51"/>
  <c r="N52"/>
  <c r="N55"/>
  <c r="N56"/>
  <c r="M57"/>
  <c r="N57"/>
  <c r="N58"/>
  <c r="N59"/>
  <c r="M60"/>
  <c r="N60"/>
  <c r="N61"/>
  <c r="M62"/>
  <c r="N62"/>
  <c r="G62" s="1"/>
  <c r="H62" s="1"/>
  <c r="N63"/>
  <c r="M64"/>
  <c r="N64"/>
  <c r="N65"/>
  <c r="N69"/>
  <c r="N70"/>
  <c r="N71"/>
  <c r="N72"/>
  <c r="N73"/>
  <c r="M74"/>
  <c r="N74"/>
  <c r="N75"/>
  <c r="M76"/>
  <c r="N76"/>
  <c r="M8"/>
  <c r="N8"/>
  <c r="G8" s="1"/>
  <c r="I8" s="1"/>
  <c r="H33" l="1"/>
  <c r="G74"/>
  <c r="H74" s="1"/>
  <c r="G64"/>
  <c r="I64" s="1"/>
  <c r="G57"/>
  <c r="H57" s="1"/>
  <c r="S50"/>
  <c r="G50" s="1"/>
  <c r="G10"/>
  <c r="H10" s="1"/>
  <c r="H48"/>
  <c r="G60"/>
  <c r="S68"/>
  <c r="G30"/>
  <c r="I30" s="1"/>
  <c r="H8"/>
  <c r="G43"/>
  <c r="I43" s="1"/>
  <c r="G21"/>
  <c r="R50"/>
  <c r="G76"/>
  <c r="H76" s="1"/>
  <c r="H64"/>
  <c r="I74"/>
  <c r="H17"/>
  <c r="I62"/>
  <c r="S54"/>
  <c r="H23"/>
  <c r="H19"/>
  <c r="H15"/>
  <c r="AM68"/>
  <c r="AJ68"/>
  <c r="AM36"/>
  <c r="I57"/>
  <c r="S25"/>
  <c r="S36"/>
  <c r="R25"/>
  <c r="S12"/>
  <c r="N68"/>
  <c r="G68" s="1"/>
  <c r="I68" s="1"/>
  <c r="N54"/>
  <c r="G54" s="1"/>
  <c r="H54" s="1"/>
  <c r="N12"/>
  <c r="N25"/>
  <c r="G25" s="1"/>
  <c r="N36"/>
  <c r="I50" l="1"/>
  <c r="H50"/>
  <c r="H68"/>
  <c r="G12"/>
  <c r="I12" s="1"/>
  <c r="H30"/>
  <c r="I10"/>
  <c r="H60"/>
  <c r="I60"/>
  <c r="I21"/>
  <c r="H21"/>
  <c r="H43"/>
  <c r="I76"/>
  <c r="H12"/>
  <c r="H25"/>
  <c r="I25"/>
  <c r="G36"/>
  <c r="I54"/>
  <c r="I36" l="1"/>
  <c r="H36"/>
</calcChain>
</file>

<file path=xl/sharedStrings.xml><?xml version="1.0" encoding="utf-8"?>
<sst xmlns="http://schemas.openxmlformats.org/spreadsheetml/2006/main" count="120" uniqueCount="103">
  <si>
    <t>абсолютное количество на 2014 год</t>
  </si>
  <si>
    <t>план в абсолютных цифрах на 2015 год, не более</t>
  </si>
  <si>
    <t>БУ ХМАО – Югры «Когалымская городская больница»</t>
  </si>
  <si>
    <t>БУ ХМАО – Югры «Лангепасская городская больница»</t>
  </si>
  <si>
    <t>БУ ХМАО – Югры «Мегионская городская больница №1»</t>
  </si>
  <si>
    <t>БУ ХМАО – Югры «Мегионская городская больница №2»</t>
  </si>
  <si>
    <t>БУ ХМАО – Югры «Покачевская городская больница»</t>
  </si>
  <si>
    <t>БУ ХМАО – Югры «Пыть-Яхская окружная больница»</t>
  </si>
  <si>
    <t>БУ ХМАО – Югры «Радужнинская городская больница»</t>
  </si>
  <si>
    <t>№</t>
  </si>
  <si>
    <t>БУ ХМАО – Югры  «Урайская городская клиническая больница»</t>
  </si>
  <si>
    <t>БУ ХМАО – Югры «Югорская городская больница»</t>
  </si>
  <si>
    <t>БУ ХМАО – Югры «Нижневартовская окружная больница №2»</t>
  </si>
  <si>
    <t>БУ ХМАО – Югры «Сургутская городская клиническая поликлиника №1»</t>
  </si>
  <si>
    <t xml:space="preserve">БУ ХМАО – Югры  «Сургутская городская клиническая поликлиника №2» </t>
  </si>
  <si>
    <t xml:space="preserve">БУ ХМАО – Югры  «Сургутская городская поликлиника №3» </t>
  </si>
  <si>
    <t xml:space="preserve">БУ ХМАО – Югры  «Сургутская городская  поликлиника №4» </t>
  </si>
  <si>
    <t>БУ ХМАО – Югры «Окружная клиническая больница г.Ханты-Мансийск»</t>
  </si>
  <si>
    <t>БУ ХМАО – Югры «Белоярская районная больница»</t>
  </si>
  <si>
    <t>БУ ХМАО – Югры «Березовская районная больница»</t>
  </si>
  <si>
    <t>БУ ХМАО – Югры «Нижневартовская районная больница»</t>
  </si>
  <si>
    <t>БУ ХМАО – Югры «Новоаганская районная больница»</t>
  </si>
  <si>
    <t>БУ ХМАО – Югры «Игримская районная больница»</t>
  </si>
  <si>
    <t>БУ ХМАО – Югры «Кондинская районная больница»</t>
  </si>
  <si>
    <t>БУ ХМАО – Югры  «Центр общей врачебной практики»</t>
  </si>
  <si>
    <t>БУ ХМАО – Югры «Нефтеюганская районная больница»</t>
  </si>
  <si>
    <t>БУ ХМАО – Югры «Октябрьская  районная больница»</t>
  </si>
  <si>
    <t>БУ ХМАО – Югры «Советская  районная больница»</t>
  </si>
  <si>
    <t>КУ ХМАО – Югры «Нижнесортымская участковая больница»</t>
  </si>
  <si>
    <t>БУ ХМАО – Югры «Нефтеюганская окружная клиническая больница имени В.И. Яцкив»</t>
  </si>
  <si>
    <t>БУ ХМАО – Югры «Няганская городская поликлиника»</t>
  </si>
  <si>
    <t>КУ ХМАО – Югры «Березовский противотуберкулезный диспансер»</t>
  </si>
  <si>
    <t>КУ ХМАО – Югры «Нижневартовский противотуберкулезный диспансер»</t>
  </si>
  <si>
    <t>КУ ХМАО – Югры «Ханты-Мансийский противотуберкулезный диспансер»</t>
  </si>
  <si>
    <t>КУ ХМАО – Югры  «Сургутский противотуберкулезный диспансер»</t>
  </si>
  <si>
    <t>БУ ХМАО – Югры «Ханты-Мансийская районная поликлиника»</t>
  </si>
  <si>
    <t>БУ ХМАО – Югры «Лянторская городская больница»</t>
  </si>
  <si>
    <t>БУ ХМАО – Югры «Поликлиника пгт.Белый Яр»</t>
  </si>
  <si>
    <t>БУ ХМАО – Югры «Федоровская городская больница»</t>
  </si>
  <si>
    <t>БУ ХМАО – Югры «Нижневартовская городская поликлиника»</t>
  </si>
  <si>
    <t>КУ ХМАО – Югры «Угутская участковая больница»</t>
  </si>
  <si>
    <t>БУ ХМАО – Югры «Ханты-Мансийская городская клиническая станция скорой медицинской помощи»</t>
  </si>
  <si>
    <t>БУ ХМАО – Югры «Нижневартовская городская станция скорой медицинской помощи»</t>
  </si>
  <si>
    <t>БУ ХМАО – Югры «Сургутская городская клиническая станция скорой медицинской помощи»</t>
  </si>
  <si>
    <t>БУ ХМАО – Югры «Нефтеюганская городская станция скорой медицинской помощи»</t>
  </si>
  <si>
    <t>БУ ХМАО – Югры  «Няганская городская станция скорой медицинской помощи»</t>
  </si>
  <si>
    <t>КУ ХМАО – Югры «Центр медицины катастроф»</t>
  </si>
  <si>
    <t>ХМАО - Югра</t>
  </si>
  <si>
    <t>число сохраненных жизней</t>
  </si>
  <si>
    <t>г. Когалым</t>
  </si>
  <si>
    <t>г. Лангепас</t>
  </si>
  <si>
    <t>г. Мегион</t>
  </si>
  <si>
    <t>г. Покачи</t>
  </si>
  <si>
    <t>г. Пыть-Ях</t>
  </si>
  <si>
    <t>г. Радужный</t>
  </si>
  <si>
    <t>г. Урай</t>
  </si>
  <si>
    <t>г. Югорск</t>
  </si>
  <si>
    <t>г. Нижневартовск</t>
  </si>
  <si>
    <t>г. Сургут</t>
  </si>
  <si>
    <t>Белоярский район</t>
  </si>
  <si>
    <t>Березовский район</t>
  </si>
  <si>
    <t>Нижневартовский район</t>
  </si>
  <si>
    <t>Кондинский район</t>
  </si>
  <si>
    <t>Нефтеюганский район</t>
  </si>
  <si>
    <t>Октябрьский район</t>
  </si>
  <si>
    <t>Советский район</t>
  </si>
  <si>
    <t>Сургутский район</t>
  </si>
  <si>
    <t>Ханты-Мансийский район</t>
  </si>
  <si>
    <t>г. Нефтеюганск</t>
  </si>
  <si>
    <t>г. Нягань</t>
  </si>
  <si>
    <t>г. Ханты-Мансийск</t>
  </si>
  <si>
    <t xml:space="preserve">Перечень медицинских организаций </t>
  </si>
  <si>
    <t>БУ ХМАО – Югры «Пионерская районная больница»</t>
  </si>
  <si>
    <t>БУ ХМАО – Югры «Коммунистическая районная больница»</t>
  </si>
  <si>
    <t>Общая смертность *</t>
  </si>
  <si>
    <t>Смертность от болезней системы кровообращения**</t>
  </si>
  <si>
    <t>Смертность от новообразований (в том числе злокачественных)**</t>
  </si>
  <si>
    <t>Смертность от туберкулеза**</t>
  </si>
  <si>
    <t>Смертность от болезней органов пищеварения**</t>
  </si>
  <si>
    <t>ДТП**</t>
  </si>
  <si>
    <t>Смертность от болезней органов дыхания**</t>
  </si>
  <si>
    <t>план на 100 тыс.  населения на 2015 год, не более***</t>
  </si>
  <si>
    <t>**По данным главных внештатных специалистов Депздрава Югры</t>
  </si>
  <si>
    <t>*** Показатели рассчитаны на население 2014 года</t>
  </si>
  <si>
    <t>*За 2014 год в целом по ХМАО-Югре данные Росстата</t>
  </si>
  <si>
    <t>Целевой по Указу на 2015 год</t>
  </si>
  <si>
    <t xml:space="preserve">
</t>
  </si>
  <si>
    <t>Численность населения (2013 г.)</t>
  </si>
  <si>
    <t xml:space="preserve">                                                                                                                                                                                  </t>
  </si>
  <si>
    <t>Целевые показатели сметрности по основным классам болезней по медицинским организациям</t>
  </si>
  <si>
    <t>Численность населе-ния (среднегодовое)</t>
  </si>
  <si>
    <t>абсолютное коли-чество на 2014 год</t>
  </si>
  <si>
    <t>на 1000 населе-ния в 2014 году</t>
  </si>
  <si>
    <t>план в абсолют-ных цифрах на 2015 год, не более</t>
  </si>
  <si>
    <t>план на 1000 населе-ния 2015 год, не более</t>
  </si>
  <si>
    <t>число сохранен-ных жизней</t>
  </si>
  <si>
    <t>абсолютное количес-тво на 2014 год</t>
  </si>
  <si>
    <t>на 100 тыс. населе-ния в 2014 году</t>
  </si>
  <si>
    <t>план сниже-ния на 100 тыс.  населения на 2015 год, не более***</t>
  </si>
  <si>
    <t>на 100 тыс.  Населе-ния в 2014 году</t>
  </si>
  <si>
    <t>план на 100 тыс.  Населе-ния на 2015 год, не более***</t>
  </si>
  <si>
    <t>число сохра-ненных жизней</t>
  </si>
  <si>
    <t xml:space="preserve">Приложение №1
к приказу Департамента здравоохранения            Ханты-Мансийского автономного округа -  Югры 
от _____________ № ______
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</si>
</sst>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0.0"/>
  </numFmts>
  <fonts count="1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3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Fill="1"/>
    <xf numFmtId="1" fontId="4" fillId="0" borderId="1" xfId="0" applyNumberFormat="1" applyFont="1" applyFill="1" applyBorder="1" applyAlignment="1">
      <alignment horizontal="center"/>
    </xf>
    <xf numFmtId="1" fontId="4" fillId="0" borderId="0" xfId="0" applyNumberFormat="1" applyFont="1" applyFill="1"/>
    <xf numFmtId="1" fontId="4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Fill="1" applyBorder="1"/>
    <xf numFmtId="0" fontId="10" fillId="0" borderId="0" xfId="0" applyFont="1" applyFill="1"/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Fill="1" applyAlignment="1"/>
    <xf numFmtId="0" fontId="1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1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44" fontId="14" fillId="0" borderId="0" xfId="1" applyNumberFormat="1" applyFont="1" applyFill="1" applyAlignment="1">
      <alignment horizontal="right" wrapText="1"/>
    </xf>
    <xf numFmtId="0" fontId="15" fillId="0" borderId="0" xfId="0" applyFont="1" applyAlignme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2"/>
  <sheetViews>
    <sheetView tabSelected="1" view="pageBreakPreview" topLeftCell="I1" zoomScale="60" zoomScaleNormal="70" workbookViewId="0">
      <selection activeCell="R1" sqref="R1"/>
    </sheetView>
  </sheetViews>
  <sheetFormatPr defaultColWidth="9.140625" defaultRowHeight="18.75"/>
  <cols>
    <col min="1" max="1" width="9.140625" style="10"/>
    <col min="2" max="2" width="62.42578125" style="2" customWidth="1"/>
    <col min="3" max="3" width="12.42578125" style="4" hidden="1" customWidth="1"/>
    <col min="4" max="4" width="16.85546875" style="3" customWidth="1"/>
    <col min="5" max="5" width="15.140625" style="1" customWidth="1"/>
    <col min="6" max="6" width="14" style="1" customWidth="1"/>
    <col min="7" max="7" width="16.42578125" style="1" customWidth="1"/>
    <col min="8" max="9" width="16.7109375" style="1" customWidth="1"/>
    <col min="10" max="10" width="16.140625" style="1" customWidth="1"/>
    <col min="11" max="11" width="14.5703125" style="1" customWidth="1"/>
    <col min="12" max="12" width="15.5703125" style="3" customWidth="1"/>
    <col min="13" max="13" width="16.85546875" style="3" customWidth="1"/>
    <col min="14" max="15" width="16.7109375" style="1" customWidth="1"/>
    <col min="16" max="16" width="15.28515625" style="1" customWidth="1"/>
    <col min="17" max="17" width="15.7109375" style="1" customWidth="1"/>
    <col min="18" max="19" width="15.5703125" style="1" customWidth="1"/>
    <col min="20" max="20" width="13.7109375" style="1" customWidth="1"/>
    <col min="21" max="29" width="13.7109375" style="3" customWidth="1"/>
    <col min="30" max="30" width="13" style="3" customWidth="1"/>
    <col min="31" max="31" width="14.140625" style="3" customWidth="1"/>
    <col min="32" max="32" width="12.85546875" style="3" customWidth="1"/>
    <col min="33" max="33" width="12" style="3" customWidth="1"/>
    <col min="34" max="34" width="11.140625" style="3" customWidth="1"/>
    <col min="35" max="35" width="16" style="3" customWidth="1"/>
    <col min="36" max="36" width="14" style="3" customWidth="1"/>
    <col min="37" max="37" width="14.7109375" style="3" customWidth="1"/>
    <col min="38" max="38" width="18.5703125" style="3" customWidth="1"/>
    <col min="39" max="39" width="15.5703125" style="3" customWidth="1"/>
    <col min="40" max="16384" width="9.140625" style="3"/>
  </cols>
  <sheetData>
    <row r="1" spans="1:39" ht="130.5" customHeight="1">
      <c r="M1" s="31" t="s">
        <v>86</v>
      </c>
      <c r="N1" s="31"/>
      <c r="O1" s="31"/>
      <c r="P1" s="31"/>
      <c r="R1" s="29"/>
      <c r="W1" s="5"/>
      <c r="X1" s="5"/>
      <c r="AB1" s="5"/>
      <c r="AF1" s="39" t="s">
        <v>102</v>
      </c>
      <c r="AG1" s="40"/>
      <c r="AH1" s="40"/>
      <c r="AI1" s="40"/>
      <c r="AJ1" s="40"/>
      <c r="AK1" s="40"/>
      <c r="AL1" s="40"/>
      <c r="AM1" s="40"/>
    </row>
    <row r="2" spans="1:39" ht="130.5" customHeight="1">
      <c r="M2" s="16"/>
      <c r="N2" s="16"/>
      <c r="O2" s="16"/>
      <c r="P2" s="16"/>
      <c r="W2" s="5"/>
      <c r="X2" s="5"/>
      <c r="AB2" s="5"/>
      <c r="AF2" s="40"/>
      <c r="AG2" s="40"/>
      <c r="AH2" s="40"/>
      <c r="AI2" s="40"/>
      <c r="AJ2" s="40"/>
      <c r="AK2" s="40"/>
      <c r="AL2" s="40"/>
      <c r="AM2" s="40"/>
    </row>
    <row r="3" spans="1:39" ht="34.5" customHeight="1">
      <c r="A3" s="20" t="s">
        <v>88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 t="s">
        <v>89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F3" s="40"/>
      <c r="AG3" s="40"/>
      <c r="AH3" s="40"/>
      <c r="AI3" s="40"/>
      <c r="AJ3" s="40"/>
      <c r="AK3" s="40"/>
      <c r="AL3" s="40"/>
      <c r="AM3" s="40"/>
    </row>
    <row r="4" spans="1:39">
      <c r="C4" s="2"/>
      <c r="D4" s="2"/>
      <c r="E4" s="22"/>
      <c r="F4" s="22"/>
      <c r="G4" s="22"/>
      <c r="H4" s="22"/>
      <c r="I4" s="22"/>
      <c r="J4" s="22"/>
      <c r="K4" s="22"/>
      <c r="L4" s="2"/>
      <c r="M4" s="2"/>
      <c r="N4" s="22"/>
      <c r="O4" s="22"/>
      <c r="P4" s="22"/>
      <c r="Q4" s="22"/>
      <c r="R4" s="22"/>
      <c r="S4" s="22"/>
      <c r="T4" s="2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32.25" customHeight="1">
      <c r="A5" s="32" t="s">
        <v>9</v>
      </c>
      <c r="B5" s="37" t="s">
        <v>71</v>
      </c>
      <c r="C5" s="30" t="s">
        <v>87</v>
      </c>
      <c r="D5" s="30" t="s">
        <v>90</v>
      </c>
      <c r="E5" s="34" t="s">
        <v>74</v>
      </c>
      <c r="F5" s="35"/>
      <c r="G5" s="35"/>
      <c r="H5" s="35"/>
      <c r="I5" s="36"/>
      <c r="J5" s="34" t="s">
        <v>75</v>
      </c>
      <c r="K5" s="35"/>
      <c r="L5" s="35"/>
      <c r="M5" s="35"/>
      <c r="N5" s="36"/>
      <c r="O5" s="34" t="s">
        <v>76</v>
      </c>
      <c r="P5" s="35"/>
      <c r="Q5" s="35"/>
      <c r="R5" s="35"/>
      <c r="S5" s="36"/>
      <c r="T5" s="34" t="s">
        <v>77</v>
      </c>
      <c r="U5" s="35"/>
      <c r="V5" s="35"/>
      <c r="W5" s="35"/>
      <c r="X5" s="36"/>
      <c r="Y5" s="30" t="s">
        <v>78</v>
      </c>
      <c r="Z5" s="30"/>
      <c r="AA5" s="30"/>
      <c r="AB5" s="30"/>
      <c r="AC5" s="30"/>
      <c r="AD5" s="30" t="s">
        <v>79</v>
      </c>
      <c r="AE5" s="30"/>
      <c r="AF5" s="30"/>
      <c r="AG5" s="30"/>
      <c r="AH5" s="30"/>
      <c r="AI5" s="30" t="s">
        <v>80</v>
      </c>
      <c r="AJ5" s="30"/>
      <c r="AK5" s="30"/>
      <c r="AL5" s="30"/>
      <c r="AM5" s="30"/>
    </row>
    <row r="6" spans="1:39" ht="126" customHeight="1">
      <c r="A6" s="33"/>
      <c r="B6" s="38"/>
      <c r="C6" s="30"/>
      <c r="D6" s="30"/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6" t="s">
        <v>1</v>
      </c>
      <c r="M6" s="6" t="s">
        <v>98</v>
      </c>
      <c r="N6" s="6" t="s">
        <v>48</v>
      </c>
      <c r="O6" s="6" t="s">
        <v>96</v>
      </c>
      <c r="P6" s="6" t="s">
        <v>99</v>
      </c>
      <c r="Q6" s="6" t="s">
        <v>1</v>
      </c>
      <c r="R6" s="6" t="s">
        <v>100</v>
      </c>
      <c r="S6" s="6" t="s">
        <v>48</v>
      </c>
      <c r="T6" s="6" t="s">
        <v>0</v>
      </c>
      <c r="U6" s="6" t="s">
        <v>99</v>
      </c>
      <c r="V6" s="6" t="s">
        <v>1</v>
      </c>
      <c r="W6" s="6" t="s">
        <v>100</v>
      </c>
      <c r="X6" s="6" t="s">
        <v>101</v>
      </c>
      <c r="Y6" s="6" t="s">
        <v>0</v>
      </c>
      <c r="Z6" s="6" t="s">
        <v>99</v>
      </c>
      <c r="AA6" s="6" t="s">
        <v>1</v>
      </c>
      <c r="AB6" s="6" t="s">
        <v>81</v>
      </c>
      <c r="AC6" s="6" t="s">
        <v>101</v>
      </c>
      <c r="AD6" s="6" t="s">
        <v>0</v>
      </c>
      <c r="AE6" s="6" t="str">
        <f t="shared" ref="AE6:AH6" si="0">Z6</f>
        <v>на 100 тыс.  Населе-ния в 2014 году</v>
      </c>
      <c r="AF6" s="6" t="s">
        <v>0</v>
      </c>
      <c r="AG6" s="6" t="str">
        <f t="shared" si="0"/>
        <v>план на 100 тыс.  населения на 2015 год, не более***</v>
      </c>
      <c r="AH6" s="6" t="str">
        <f t="shared" si="0"/>
        <v>число сохра-ненных жизней</v>
      </c>
      <c r="AI6" s="6" t="s">
        <v>0</v>
      </c>
      <c r="AJ6" s="6" t="s">
        <v>99</v>
      </c>
      <c r="AK6" s="6" t="s">
        <v>1</v>
      </c>
      <c r="AL6" s="6" t="s">
        <v>81</v>
      </c>
      <c r="AM6" s="6" t="s">
        <v>48</v>
      </c>
    </row>
    <row r="7" spans="1:39" ht="20.25" customHeight="1">
      <c r="A7" s="9"/>
      <c r="B7" s="6">
        <v>2</v>
      </c>
      <c r="C7" s="6">
        <v>1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  <c r="R7" s="6">
        <v>17</v>
      </c>
      <c r="S7" s="6">
        <v>18</v>
      </c>
      <c r="T7" s="6">
        <v>19</v>
      </c>
      <c r="U7" s="6">
        <v>20</v>
      </c>
      <c r="V7" s="6">
        <v>21</v>
      </c>
      <c r="W7" s="6">
        <v>22</v>
      </c>
      <c r="X7" s="6">
        <v>23</v>
      </c>
      <c r="Y7" s="6">
        <v>24</v>
      </c>
      <c r="Z7" s="6">
        <v>25</v>
      </c>
      <c r="AA7" s="6">
        <v>26</v>
      </c>
      <c r="AB7" s="6">
        <v>27</v>
      </c>
      <c r="AC7" s="23">
        <v>28</v>
      </c>
      <c r="AD7" s="6">
        <v>29</v>
      </c>
      <c r="AE7" s="6">
        <v>30</v>
      </c>
      <c r="AF7" s="6">
        <v>31</v>
      </c>
      <c r="AG7" s="6">
        <v>32</v>
      </c>
      <c r="AH7" s="23">
        <v>33</v>
      </c>
      <c r="AI7" s="6">
        <v>24</v>
      </c>
      <c r="AJ7" s="6">
        <v>25</v>
      </c>
      <c r="AK7" s="6">
        <v>26</v>
      </c>
      <c r="AL7" s="6">
        <v>27</v>
      </c>
      <c r="AM7" s="23">
        <v>28</v>
      </c>
    </row>
    <row r="8" spans="1:39" s="8" customFormat="1">
      <c r="A8" s="9">
        <v>1</v>
      </c>
      <c r="B8" s="17" t="s">
        <v>49</v>
      </c>
      <c r="C8" s="18"/>
      <c r="D8" s="18">
        <v>61737</v>
      </c>
      <c r="E8" s="18">
        <v>219</v>
      </c>
      <c r="F8" s="24">
        <f>E8/D8*1000</f>
        <v>3.5473055056125178</v>
      </c>
      <c r="G8" s="18">
        <f>E8-N8-S8-X8-AC8-AH8-AM8</f>
        <v>209</v>
      </c>
      <c r="H8" s="24">
        <f>G8*1000/D8</f>
        <v>3.3853280852649141</v>
      </c>
      <c r="I8" s="18">
        <f>E8-G8</f>
        <v>10</v>
      </c>
      <c r="J8" s="25">
        <v>89</v>
      </c>
      <c r="K8" s="24">
        <f>J8*100000/D8</f>
        <v>144.15990410936715</v>
      </c>
      <c r="L8" s="18">
        <v>84</v>
      </c>
      <c r="M8" s="24">
        <f>L8/D8*100000</f>
        <v>136.06103309198699</v>
      </c>
      <c r="N8" s="18">
        <f>J8-L8</f>
        <v>5</v>
      </c>
      <c r="O8" s="24">
        <v>43</v>
      </c>
      <c r="P8" s="24">
        <f>O8/D8*100000</f>
        <v>69.650290749469534</v>
      </c>
      <c r="Q8" s="18">
        <v>41</v>
      </c>
      <c r="R8" s="24">
        <f>Q8/D8*100000</f>
        <v>66.410742342517452</v>
      </c>
      <c r="S8" s="18">
        <f>O8-Q8</f>
        <v>2</v>
      </c>
      <c r="T8" s="25">
        <v>1</v>
      </c>
      <c r="U8" s="24">
        <f>T8*100000/D8</f>
        <v>1.6197742034760354</v>
      </c>
      <c r="V8" s="25">
        <v>1</v>
      </c>
      <c r="W8" s="24">
        <f>V8/D8*100000</f>
        <v>1.6197742034760356</v>
      </c>
      <c r="X8" s="18">
        <f>T8-V8</f>
        <v>0</v>
      </c>
      <c r="Y8" s="18">
        <v>8</v>
      </c>
      <c r="Z8" s="24">
        <f>Y8*100000/D8</f>
        <v>12.958193627808283</v>
      </c>
      <c r="AA8" s="18">
        <v>7</v>
      </c>
      <c r="AB8" s="24">
        <f>AA8/D8*100000</f>
        <v>11.338419424332249</v>
      </c>
      <c r="AC8" s="18">
        <v>1</v>
      </c>
      <c r="AD8" s="18">
        <v>8</v>
      </c>
      <c r="AE8" s="24">
        <f>AD8*100000/D8</f>
        <v>12.958193627808283</v>
      </c>
      <c r="AF8" s="18">
        <v>7</v>
      </c>
      <c r="AG8" s="24">
        <f>AF8*100000/D8</f>
        <v>11.338419424332248</v>
      </c>
      <c r="AH8" s="18">
        <f>AD8-AF8</f>
        <v>1</v>
      </c>
      <c r="AI8" s="18">
        <v>11</v>
      </c>
      <c r="AJ8" s="24">
        <f>AI8/D8*100000</f>
        <v>17.81751623823639</v>
      </c>
      <c r="AK8" s="18">
        <v>10</v>
      </c>
      <c r="AL8" s="24">
        <f>AK8/D8*100000</f>
        <v>16.197742034760353</v>
      </c>
      <c r="AM8" s="18">
        <f>AI8-AK8</f>
        <v>1</v>
      </c>
    </row>
    <row r="9" spans="1:39">
      <c r="A9" s="13"/>
      <c r="B9" s="7" t="s">
        <v>2</v>
      </c>
      <c r="C9" s="26">
        <v>69192</v>
      </c>
      <c r="D9" s="18"/>
      <c r="E9" s="18"/>
      <c r="F9" s="24"/>
      <c r="G9" s="18"/>
      <c r="H9" s="24"/>
      <c r="I9" s="18"/>
      <c r="J9" s="25">
        <v>89</v>
      </c>
      <c r="K9" s="24"/>
      <c r="L9" s="18">
        <v>84</v>
      </c>
      <c r="M9" s="24"/>
      <c r="N9" s="18">
        <f t="shared" ref="N9:N68" si="1">J9-L9</f>
        <v>5</v>
      </c>
      <c r="O9" s="24">
        <v>43</v>
      </c>
      <c r="P9" s="24"/>
      <c r="Q9" s="18">
        <v>41</v>
      </c>
      <c r="R9" s="24"/>
      <c r="S9" s="18">
        <f t="shared" ref="S9:S68" si="2">O9-Q9</f>
        <v>2</v>
      </c>
      <c r="T9" s="23">
        <v>1</v>
      </c>
      <c r="U9" s="24"/>
      <c r="V9" s="18">
        <v>1</v>
      </c>
      <c r="W9" s="24"/>
      <c r="X9" s="18">
        <v>0</v>
      </c>
      <c r="Y9" s="23">
        <v>8</v>
      </c>
      <c r="Z9" s="24"/>
      <c r="AA9" s="18">
        <v>7</v>
      </c>
      <c r="AB9" s="24"/>
      <c r="AC9" s="18">
        <v>1</v>
      </c>
      <c r="AD9" s="23">
        <v>8</v>
      </c>
      <c r="AE9" s="24"/>
      <c r="AF9" s="18">
        <v>7</v>
      </c>
      <c r="AG9" s="24"/>
      <c r="AH9" s="18">
        <f t="shared" ref="AH9:AH66" si="3">AD9-AF9</f>
        <v>1</v>
      </c>
      <c r="AI9" s="23">
        <v>11</v>
      </c>
      <c r="AJ9" s="24"/>
      <c r="AK9" s="18">
        <v>10</v>
      </c>
      <c r="AL9" s="24"/>
      <c r="AM9" s="18">
        <f t="shared" ref="AM9:AM53" si="4">AI9-AK9</f>
        <v>1</v>
      </c>
    </row>
    <row r="10" spans="1:39" s="8" customFormat="1">
      <c r="A10" s="11">
        <v>2</v>
      </c>
      <c r="B10" s="7" t="s">
        <v>50</v>
      </c>
      <c r="C10" s="26"/>
      <c r="D10" s="18">
        <v>42879</v>
      </c>
      <c r="E10" s="18">
        <v>182</v>
      </c>
      <c r="F10" s="24">
        <f t="shared" ref="F10:F74" si="5">E10/D10*1000</f>
        <v>4.2445019706616298</v>
      </c>
      <c r="G10" s="18">
        <f t="shared" ref="G10:G68" si="6">E10-N10-S10-X10-AC10-AH10-AM10</f>
        <v>171</v>
      </c>
      <c r="H10" s="24">
        <f t="shared" ref="H10:H68" si="7">G10*1000/D10</f>
        <v>3.9879661372699924</v>
      </c>
      <c r="I10" s="18">
        <f t="shared" ref="I10:I68" si="8">E10-G10</f>
        <v>11</v>
      </c>
      <c r="J10" s="23">
        <v>77</v>
      </c>
      <c r="K10" s="24">
        <f>J10*100000/D10</f>
        <v>179.57508337414586</v>
      </c>
      <c r="L10" s="18">
        <v>72</v>
      </c>
      <c r="M10" s="24">
        <f t="shared" ref="M10:M68" si="9">L10/D10*100000</f>
        <v>167.91436367452599</v>
      </c>
      <c r="N10" s="18">
        <f t="shared" si="1"/>
        <v>5</v>
      </c>
      <c r="O10" s="24">
        <v>31</v>
      </c>
      <c r="P10" s="24"/>
      <c r="Q10" s="18">
        <v>30</v>
      </c>
      <c r="R10" s="24">
        <f t="shared" ref="R10:R68" si="10">Q10/D10*100000</f>
        <v>69.964318197719166</v>
      </c>
      <c r="S10" s="18">
        <f t="shared" si="2"/>
        <v>1</v>
      </c>
      <c r="T10" s="23">
        <v>1</v>
      </c>
      <c r="U10" s="24">
        <f t="shared" ref="U10:U68" si="11">T10*100000/D10</f>
        <v>2.3321439399239723</v>
      </c>
      <c r="V10" s="18">
        <v>1</v>
      </c>
      <c r="W10" s="24">
        <f t="shared" ref="W10:W68" si="12">V10/D10*100000</f>
        <v>2.3321439399239718</v>
      </c>
      <c r="X10" s="18">
        <f t="shared" ref="X10:X68" si="13">T10-V10</f>
        <v>0</v>
      </c>
      <c r="Y10" s="23">
        <v>11</v>
      </c>
      <c r="Z10" s="24">
        <f t="shared" ref="Z10:Z68" si="14">Y10*100000/D10</f>
        <v>25.653583339163692</v>
      </c>
      <c r="AA10" s="18">
        <v>10</v>
      </c>
      <c r="AB10" s="24">
        <f t="shared" ref="AB10:AB68" si="15">AA10/D10*100000</f>
        <v>23.321439399239718</v>
      </c>
      <c r="AC10" s="18">
        <f t="shared" ref="AC10:AC73" si="16">Y10-AA10</f>
        <v>1</v>
      </c>
      <c r="AD10" s="23">
        <v>6</v>
      </c>
      <c r="AE10" s="24">
        <f t="shared" ref="AE10:AE68" si="17">AD10*100000/D10</f>
        <v>13.992863639543833</v>
      </c>
      <c r="AF10" s="18">
        <v>5</v>
      </c>
      <c r="AG10" s="24">
        <f t="shared" ref="AG10:AG68" si="18">AF10*100000/D10</f>
        <v>11.660719699619861</v>
      </c>
      <c r="AH10" s="18">
        <f t="shared" si="3"/>
        <v>1</v>
      </c>
      <c r="AI10" s="23">
        <v>13</v>
      </c>
      <c r="AJ10" s="24">
        <f t="shared" ref="AJ10:AJ74" si="19">AI10/D10*100000</f>
        <v>30.317871219011636</v>
      </c>
      <c r="AK10" s="18">
        <v>10</v>
      </c>
      <c r="AL10" s="24">
        <f t="shared" ref="AL10:AL68" si="20">AK10/D10*100000</f>
        <v>23.321439399239718</v>
      </c>
      <c r="AM10" s="18">
        <f t="shared" si="4"/>
        <v>3</v>
      </c>
    </row>
    <row r="11" spans="1:39">
      <c r="A11" s="13"/>
      <c r="B11" s="7" t="s">
        <v>3</v>
      </c>
      <c r="C11" s="26">
        <v>10868</v>
      </c>
      <c r="D11" s="18"/>
      <c r="E11" s="18"/>
      <c r="F11" s="24"/>
      <c r="G11" s="18"/>
      <c r="H11" s="24"/>
      <c r="I11" s="18"/>
      <c r="J11" s="23">
        <v>77</v>
      </c>
      <c r="K11" s="24"/>
      <c r="L11" s="18">
        <v>72</v>
      </c>
      <c r="M11" s="24"/>
      <c r="N11" s="18">
        <f t="shared" si="1"/>
        <v>5</v>
      </c>
      <c r="O11" s="24">
        <v>31</v>
      </c>
      <c r="P11" s="24"/>
      <c r="Q11" s="18">
        <v>30</v>
      </c>
      <c r="R11" s="24"/>
      <c r="S11" s="18">
        <f t="shared" si="2"/>
        <v>1</v>
      </c>
      <c r="T11" s="23">
        <v>1</v>
      </c>
      <c r="U11" s="24"/>
      <c r="V11" s="18">
        <v>1</v>
      </c>
      <c r="W11" s="24"/>
      <c r="X11" s="18">
        <v>0</v>
      </c>
      <c r="Y11" s="23">
        <v>11</v>
      </c>
      <c r="Z11" s="24"/>
      <c r="AA11" s="18">
        <v>10</v>
      </c>
      <c r="AB11" s="24"/>
      <c r="AC11" s="18">
        <f t="shared" si="16"/>
        <v>1</v>
      </c>
      <c r="AD11" s="23">
        <v>6</v>
      </c>
      <c r="AE11" s="24"/>
      <c r="AF11" s="18">
        <v>5</v>
      </c>
      <c r="AG11" s="24"/>
      <c r="AH11" s="18">
        <f t="shared" si="3"/>
        <v>1</v>
      </c>
      <c r="AI11" s="23">
        <v>13</v>
      </c>
      <c r="AJ11" s="24"/>
      <c r="AK11" s="18">
        <v>10</v>
      </c>
      <c r="AL11" s="24"/>
      <c r="AM11" s="18">
        <f t="shared" si="4"/>
        <v>3</v>
      </c>
    </row>
    <row r="12" spans="1:39" s="8" customFormat="1">
      <c r="A12" s="11">
        <v>3</v>
      </c>
      <c r="B12" s="7" t="s">
        <v>51</v>
      </c>
      <c r="C12" s="26"/>
      <c r="D12" s="18">
        <v>56042</v>
      </c>
      <c r="E12" s="18">
        <v>370</v>
      </c>
      <c r="F12" s="24">
        <f t="shared" si="5"/>
        <v>6.6021912137325582</v>
      </c>
      <c r="G12" s="18">
        <f t="shared" si="6"/>
        <v>352</v>
      </c>
      <c r="H12" s="24">
        <f t="shared" si="7"/>
        <v>6.2810035330644878</v>
      </c>
      <c r="I12" s="18">
        <f t="shared" si="8"/>
        <v>18</v>
      </c>
      <c r="J12" s="23">
        <f>J13+J14</f>
        <v>168</v>
      </c>
      <c r="K12" s="24">
        <f>J12*100000/D12</f>
        <v>299.77516862353235</v>
      </c>
      <c r="L12" s="23">
        <f>L13+L14</f>
        <v>159</v>
      </c>
      <c r="M12" s="24">
        <f t="shared" si="9"/>
        <v>283.71578459012881</v>
      </c>
      <c r="N12" s="18">
        <f t="shared" si="1"/>
        <v>9</v>
      </c>
      <c r="O12" s="24">
        <f>O13+O14</f>
        <v>73</v>
      </c>
      <c r="P12" s="24">
        <f>O12/D12*100000</f>
        <v>130.25944827093966</v>
      </c>
      <c r="Q12" s="24">
        <f>Q13+Q14</f>
        <v>70</v>
      </c>
      <c r="R12" s="24">
        <f t="shared" si="10"/>
        <v>124.90632025980516</v>
      </c>
      <c r="S12" s="18">
        <f t="shared" si="2"/>
        <v>3</v>
      </c>
      <c r="T12" s="23">
        <v>2</v>
      </c>
      <c r="U12" s="24">
        <f t="shared" si="11"/>
        <v>3.5687520074230044</v>
      </c>
      <c r="V12" s="18">
        <v>2</v>
      </c>
      <c r="W12" s="24">
        <f t="shared" si="12"/>
        <v>3.5687520074230039</v>
      </c>
      <c r="X12" s="18">
        <v>0</v>
      </c>
      <c r="Y12" s="23">
        <v>24</v>
      </c>
      <c r="Z12" s="24">
        <f t="shared" si="14"/>
        <v>42.825024089076052</v>
      </c>
      <c r="AA12" s="18">
        <v>22</v>
      </c>
      <c r="AB12" s="24">
        <f t="shared" si="15"/>
        <v>39.256272081653044</v>
      </c>
      <c r="AC12" s="18">
        <f t="shared" si="16"/>
        <v>2</v>
      </c>
      <c r="AD12" s="23">
        <v>13</v>
      </c>
      <c r="AE12" s="24">
        <f t="shared" si="17"/>
        <v>23.196888048249527</v>
      </c>
      <c r="AF12" s="18">
        <v>10</v>
      </c>
      <c r="AG12" s="24">
        <f t="shared" si="18"/>
        <v>17.843760037115022</v>
      </c>
      <c r="AH12" s="18">
        <f t="shared" si="3"/>
        <v>3</v>
      </c>
      <c r="AI12" s="23">
        <v>10</v>
      </c>
      <c r="AJ12" s="24">
        <f t="shared" si="19"/>
        <v>17.843760037115022</v>
      </c>
      <c r="AK12" s="18">
        <v>9</v>
      </c>
      <c r="AL12" s="24">
        <f t="shared" si="20"/>
        <v>16.059384033403518</v>
      </c>
      <c r="AM12" s="18">
        <f t="shared" si="4"/>
        <v>1</v>
      </c>
    </row>
    <row r="13" spans="1:39">
      <c r="A13" s="13"/>
      <c r="B13" s="7" t="s">
        <v>4</v>
      </c>
      <c r="C13" s="26">
        <v>29907</v>
      </c>
      <c r="D13" s="18"/>
      <c r="E13" s="18"/>
      <c r="F13" s="24"/>
      <c r="G13" s="18"/>
      <c r="H13" s="24"/>
      <c r="I13" s="18"/>
      <c r="J13" s="23">
        <v>143</v>
      </c>
      <c r="K13" s="24"/>
      <c r="L13" s="18">
        <v>134</v>
      </c>
      <c r="M13" s="24"/>
      <c r="N13" s="18">
        <f t="shared" si="1"/>
        <v>9</v>
      </c>
      <c r="O13" s="24">
        <v>69</v>
      </c>
      <c r="P13" s="24"/>
      <c r="Q13" s="18">
        <v>66</v>
      </c>
      <c r="R13" s="24"/>
      <c r="S13" s="18">
        <f t="shared" si="2"/>
        <v>3</v>
      </c>
      <c r="T13" s="23">
        <v>2</v>
      </c>
      <c r="U13" s="24"/>
      <c r="V13" s="18">
        <v>2</v>
      </c>
      <c r="W13" s="24"/>
      <c r="X13" s="18">
        <v>0</v>
      </c>
      <c r="Y13" s="23">
        <v>20</v>
      </c>
      <c r="Z13" s="24"/>
      <c r="AA13" s="18">
        <v>19</v>
      </c>
      <c r="AB13" s="24"/>
      <c r="AC13" s="18">
        <f t="shared" si="16"/>
        <v>1</v>
      </c>
      <c r="AD13" s="23">
        <v>11</v>
      </c>
      <c r="AE13" s="24"/>
      <c r="AF13" s="18">
        <v>8</v>
      </c>
      <c r="AG13" s="24"/>
      <c r="AH13" s="18">
        <f t="shared" si="3"/>
        <v>3</v>
      </c>
      <c r="AI13" s="23">
        <v>9</v>
      </c>
      <c r="AJ13" s="24"/>
      <c r="AK13" s="18">
        <v>8</v>
      </c>
      <c r="AL13" s="24"/>
      <c r="AM13" s="18">
        <f t="shared" si="4"/>
        <v>1</v>
      </c>
    </row>
    <row r="14" spans="1:39">
      <c r="A14" s="13"/>
      <c r="B14" s="7" t="s">
        <v>5</v>
      </c>
      <c r="C14" s="26">
        <v>16150</v>
      </c>
      <c r="D14" s="18"/>
      <c r="E14" s="18"/>
      <c r="F14" s="24"/>
      <c r="G14" s="18"/>
      <c r="H14" s="24"/>
      <c r="I14" s="18"/>
      <c r="J14" s="23">
        <v>25</v>
      </c>
      <c r="K14" s="24"/>
      <c r="L14" s="18">
        <v>25</v>
      </c>
      <c r="M14" s="24"/>
      <c r="N14" s="18">
        <f t="shared" si="1"/>
        <v>0</v>
      </c>
      <c r="O14" s="24">
        <v>4</v>
      </c>
      <c r="P14" s="24"/>
      <c r="Q14" s="18">
        <v>4</v>
      </c>
      <c r="R14" s="24"/>
      <c r="S14" s="18">
        <f t="shared" si="2"/>
        <v>0</v>
      </c>
      <c r="T14" s="23"/>
      <c r="U14" s="24"/>
      <c r="V14" s="18"/>
      <c r="W14" s="24"/>
      <c r="X14" s="18"/>
      <c r="Y14" s="23">
        <v>4</v>
      </c>
      <c r="Z14" s="24"/>
      <c r="AA14" s="18">
        <v>3</v>
      </c>
      <c r="AB14" s="24"/>
      <c r="AC14" s="18">
        <f t="shared" si="16"/>
        <v>1</v>
      </c>
      <c r="AD14" s="23">
        <v>2</v>
      </c>
      <c r="AE14" s="24"/>
      <c r="AF14" s="18">
        <v>2</v>
      </c>
      <c r="AG14" s="24"/>
      <c r="AH14" s="18">
        <f t="shared" si="3"/>
        <v>0</v>
      </c>
      <c r="AI14" s="23">
        <v>1</v>
      </c>
      <c r="AJ14" s="24"/>
      <c r="AK14" s="18">
        <v>1</v>
      </c>
      <c r="AL14" s="24"/>
      <c r="AM14" s="18">
        <f t="shared" si="4"/>
        <v>0</v>
      </c>
    </row>
    <row r="15" spans="1:39" s="8" customFormat="1">
      <c r="A15" s="11">
        <v>4</v>
      </c>
      <c r="B15" s="7" t="s">
        <v>52</v>
      </c>
      <c r="C15" s="26"/>
      <c r="D15" s="18">
        <v>17601</v>
      </c>
      <c r="E15" s="18">
        <v>65</v>
      </c>
      <c r="F15" s="24">
        <f t="shared" si="5"/>
        <v>3.6929719902278277</v>
      </c>
      <c r="G15" s="18">
        <f t="shared" si="6"/>
        <v>65</v>
      </c>
      <c r="H15" s="24">
        <f t="shared" si="7"/>
        <v>3.6929719902278282</v>
      </c>
      <c r="I15" s="18">
        <f t="shared" si="8"/>
        <v>0</v>
      </c>
      <c r="J15" s="23">
        <v>27</v>
      </c>
      <c r="K15" s="24">
        <f>J15*100000/D15</f>
        <v>153.4003749786944</v>
      </c>
      <c r="L15" s="18">
        <v>27</v>
      </c>
      <c r="M15" s="24">
        <f t="shared" si="9"/>
        <v>153.40037497869437</v>
      </c>
      <c r="N15" s="18">
        <f t="shared" si="1"/>
        <v>0</v>
      </c>
      <c r="O15" s="24">
        <v>13</v>
      </c>
      <c r="P15" s="24">
        <f>O15/D15*100000</f>
        <v>73.859439804556558</v>
      </c>
      <c r="Q15" s="18">
        <v>13</v>
      </c>
      <c r="R15" s="24">
        <f t="shared" si="10"/>
        <v>73.859439804556558</v>
      </c>
      <c r="S15" s="18">
        <f t="shared" si="2"/>
        <v>0</v>
      </c>
      <c r="T15" s="23">
        <v>0</v>
      </c>
      <c r="U15" s="24">
        <f t="shared" si="11"/>
        <v>0</v>
      </c>
      <c r="V15" s="18">
        <v>0</v>
      </c>
      <c r="W15" s="24">
        <f t="shared" si="12"/>
        <v>0</v>
      </c>
      <c r="X15" s="18">
        <f t="shared" si="13"/>
        <v>0</v>
      </c>
      <c r="Y15" s="23">
        <v>1</v>
      </c>
      <c r="Z15" s="24">
        <f t="shared" si="14"/>
        <v>5.681495369581274</v>
      </c>
      <c r="AA15" s="18">
        <v>1</v>
      </c>
      <c r="AB15" s="24">
        <f t="shared" si="15"/>
        <v>5.681495369581274</v>
      </c>
      <c r="AC15" s="18">
        <f t="shared" si="16"/>
        <v>0</v>
      </c>
      <c r="AD15" s="23">
        <v>3</v>
      </c>
      <c r="AE15" s="24">
        <f t="shared" si="17"/>
        <v>17.044486108743822</v>
      </c>
      <c r="AF15" s="18">
        <v>3</v>
      </c>
      <c r="AG15" s="24">
        <f t="shared" si="18"/>
        <v>17.044486108743822</v>
      </c>
      <c r="AH15" s="18">
        <f t="shared" si="3"/>
        <v>0</v>
      </c>
      <c r="AI15" s="23">
        <v>1</v>
      </c>
      <c r="AJ15" s="24">
        <f t="shared" si="19"/>
        <v>5.681495369581274</v>
      </c>
      <c r="AK15" s="18">
        <v>1</v>
      </c>
      <c r="AL15" s="24">
        <f t="shared" si="20"/>
        <v>5.681495369581274</v>
      </c>
      <c r="AM15" s="18">
        <f t="shared" si="4"/>
        <v>0</v>
      </c>
    </row>
    <row r="16" spans="1:39">
      <c r="A16" s="13"/>
      <c r="B16" s="7" t="s">
        <v>6</v>
      </c>
      <c r="C16" s="26">
        <v>49159</v>
      </c>
      <c r="D16" s="18"/>
      <c r="E16" s="18"/>
      <c r="F16" s="24"/>
      <c r="G16" s="18"/>
      <c r="H16" s="24"/>
      <c r="I16" s="18"/>
      <c r="J16" s="23">
        <v>27</v>
      </c>
      <c r="K16" s="24"/>
      <c r="L16" s="18">
        <v>27</v>
      </c>
      <c r="M16" s="24"/>
      <c r="N16" s="18">
        <f t="shared" si="1"/>
        <v>0</v>
      </c>
      <c r="O16" s="24">
        <v>13</v>
      </c>
      <c r="P16" s="24"/>
      <c r="Q16" s="18">
        <v>13</v>
      </c>
      <c r="R16" s="24"/>
      <c r="S16" s="18">
        <f t="shared" si="2"/>
        <v>0</v>
      </c>
      <c r="T16" s="23"/>
      <c r="U16" s="24"/>
      <c r="V16" s="18"/>
      <c r="W16" s="24"/>
      <c r="X16" s="18"/>
      <c r="Y16" s="23">
        <v>1</v>
      </c>
      <c r="Z16" s="24"/>
      <c r="AA16" s="18">
        <v>1</v>
      </c>
      <c r="AB16" s="24"/>
      <c r="AC16" s="18">
        <f t="shared" si="16"/>
        <v>0</v>
      </c>
      <c r="AD16" s="23">
        <v>3</v>
      </c>
      <c r="AE16" s="24"/>
      <c r="AF16" s="18">
        <v>0</v>
      </c>
      <c r="AG16" s="24"/>
      <c r="AH16" s="18">
        <v>0</v>
      </c>
      <c r="AI16" s="23">
        <v>1</v>
      </c>
      <c r="AJ16" s="24"/>
      <c r="AK16" s="18">
        <v>1</v>
      </c>
      <c r="AL16" s="24"/>
      <c r="AM16" s="18">
        <f t="shared" si="4"/>
        <v>0</v>
      </c>
    </row>
    <row r="17" spans="1:39" s="8" customFormat="1">
      <c r="A17" s="11">
        <v>5</v>
      </c>
      <c r="B17" s="7" t="s">
        <v>53</v>
      </c>
      <c r="C17" s="26"/>
      <c r="D17" s="18">
        <v>41003</v>
      </c>
      <c r="E17" s="18">
        <v>233</v>
      </c>
      <c r="F17" s="24">
        <f t="shared" si="5"/>
        <v>5.6825110357778694</v>
      </c>
      <c r="G17" s="18">
        <f t="shared" si="6"/>
        <v>222</v>
      </c>
      <c r="H17" s="24">
        <f t="shared" si="7"/>
        <v>5.4142379825866396</v>
      </c>
      <c r="I17" s="18">
        <f t="shared" si="8"/>
        <v>11</v>
      </c>
      <c r="J17" s="23">
        <v>76</v>
      </c>
      <c r="K17" s="24">
        <f>J17*100000/D17</f>
        <v>185.35229129575885</v>
      </c>
      <c r="L17" s="18">
        <v>71</v>
      </c>
      <c r="M17" s="24">
        <f t="shared" si="9"/>
        <v>173.15806160524838</v>
      </c>
      <c r="N17" s="18">
        <f t="shared" si="1"/>
        <v>5</v>
      </c>
      <c r="O17" s="24">
        <v>52</v>
      </c>
      <c r="P17" s="24">
        <f>O17/D17*100000</f>
        <v>126.81998878130869</v>
      </c>
      <c r="Q17" s="18">
        <v>50</v>
      </c>
      <c r="R17" s="24">
        <f t="shared" si="10"/>
        <v>121.94229690510451</v>
      </c>
      <c r="S17" s="18">
        <f t="shared" si="2"/>
        <v>2</v>
      </c>
      <c r="T17" s="23">
        <v>3</v>
      </c>
      <c r="U17" s="24">
        <f t="shared" si="11"/>
        <v>7.3165378143062707</v>
      </c>
      <c r="V17" s="18">
        <v>3</v>
      </c>
      <c r="W17" s="24">
        <f t="shared" si="12"/>
        <v>7.3165378143062698</v>
      </c>
      <c r="X17" s="18">
        <f t="shared" si="13"/>
        <v>0</v>
      </c>
      <c r="Y17" s="23">
        <v>25</v>
      </c>
      <c r="Z17" s="24">
        <f t="shared" si="14"/>
        <v>60.971148452552249</v>
      </c>
      <c r="AA17" s="18">
        <v>24</v>
      </c>
      <c r="AB17" s="24">
        <f t="shared" si="15"/>
        <v>58.532302514450159</v>
      </c>
      <c r="AC17" s="18">
        <f t="shared" si="16"/>
        <v>1</v>
      </c>
      <c r="AD17" s="23">
        <v>7</v>
      </c>
      <c r="AE17" s="24">
        <f t="shared" si="17"/>
        <v>17.071921566714632</v>
      </c>
      <c r="AF17" s="18">
        <v>6</v>
      </c>
      <c r="AG17" s="24">
        <f t="shared" si="18"/>
        <v>14.633075628612541</v>
      </c>
      <c r="AH17" s="18">
        <f t="shared" si="3"/>
        <v>1</v>
      </c>
      <c r="AI17" s="23">
        <v>12</v>
      </c>
      <c r="AJ17" s="24">
        <f t="shared" si="19"/>
        <v>29.266151257225079</v>
      </c>
      <c r="AK17" s="18">
        <v>10</v>
      </c>
      <c r="AL17" s="24">
        <f t="shared" si="20"/>
        <v>24.388459381020901</v>
      </c>
      <c r="AM17" s="18">
        <f t="shared" si="4"/>
        <v>2</v>
      </c>
    </row>
    <row r="18" spans="1:39">
      <c r="A18" s="13"/>
      <c r="B18" s="7" t="s">
        <v>7</v>
      </c>
      <c r="C18" s="26">
        <v>61887</v>
      </c>
      <c r="D18" s="18"/>
      <c r="E18" s="18"/>
      <c r="F18" s="24"/>
      <c r="G18" s="18"/>
      <c r="H18" s="24"/>
      <c r="I18" s="18"/>
      <c r="J18" s="23">
        <v>76</v>
      </c>
      <c r="K18" s="24"/>
      <c r="L18" s="18">
        <v>71</v>
      </c>
      <c r="M18" s="24"/>
      <c r="N18" s="18">
        <f t="shared" si="1"/>
        <v>5</v>
      </c>
      <c r="O18" s="24">
        <v>52</v>
      </c>
      <c r="P18" s="24"/>
      <c r="Q18" s="18">
        <v>50</v>
      </c>
      <c r="R18" s="24"/>
      <c r="S18" s="18">
        <f t="shared" si="2"/>
        <v>2</v>
      </c>
      <c r="T18" s="23">
        <v>3</v>
      </c>
      <c r="U18" s="24"/>
      <c r="V18" s="18">
        <v>3</v>
      </c>
      <c r="W18" s="24"/>
      <c r="X18" s="18">
        <v>0</v>
      </c>
      <c r="Y18" s="23">
        <v>25</v>
      </c>
      <c r="Z18" s="24"/>
      <c r="AA18" s="18">
        <v>24</v>
      </c>
      <c r="AB18" s="24"/>
      <c r="AC18" s="18">
        <f t="shared" si="16"/>
        <v>1</v>
      </c>
      <c r="AD18" s="23">
        <v>7</v>
      </c>
      <c r="AE18" s="24"/>
      <c r="AF18" s="18">
        <v>6</v>
      </c>
      <c r="AG18" s="24"/>
      <c r="AH18" s="18">
        <f t="shared" si="3"/>
        <v>1</v>
      </c>
      <c r="AI18" s="23">
        <v>12</v>
      </c>
      <c r="AJ18" s="24"/>
      <c r="AK18" s="18">
        <v>10</v>
      </c>
      <c r="AL18" s="24"/>
      <c r="AM18" s="18">
        <f t="shared" si="4"/>
        <v>2</v>
      </c>
    </row>
    <row r="19" spans="1:39" s="8" customFormat="1">
      <c r="A19" s="11">
        <v>6</v>
      </c>
      <c r="B19" s="7" t="s">
        <v>54</v>
      </c>
      <c r="C19" s="26"/>
      <c r="D19" s="18">
        <v>43044</v>
      </c>
      <c r="E19" s="18">
        <v>249</v>
      </c>
      <c r="F19" s="24">
        <f t="shared" si="5"/>
        <v>5.7847783663228327</v>
      </c>
      <c r="G19" s="18">
        <f t="shared" si="6"/>
        <v>238</v>
      </c>
      <c r="H19" s="24">
        <f t="shared" si="7"/>
        <v>5.5292259083728279</v>
      </c>
      <c r="I19" s="18">
        <f t="shared" si="8"/>
        <v>11</v>
      </c>
      <c r="J19" s="23">
        <v>117</v>
      </c>
      <c r="K19" s="24">
        <f>J19*100000/D19</f>
        <v>271.81488709227767</v>
      </c>
      <c r="L19" s="18">
        <v>110</v>
      </c>
      <c r="M19" s="24">
        <f t="shared" si="9"/>
        <v>255.55245795000465</v>
      </c>
      <c r="N19" s="18">
        <f t="shared" si="1"/>
        <v>7</v>
      </c>
      <c r="O19" s="24">
        <v>36</v>
      </c>
      <c r="P19" s="24">
        <f>O19/D19*100000</f>
        <v>83.635349874546975</v>
      </c>
      <c r="Q19" s="18">
        <v>35</v>
      </c>
      <c r="R19" s="24">
        <f t="shared" si="10"/>
        <v>81.312145711365119</v>
      </c>
      <c r="S19" s="18">
        <f t="shared" si="2"/>
        <v>1</v>
      </c>
      <c r="T19" s="23">
        <v>2</v>
      </c>
      <c r="U19" s="24">
        <f t="shared" si="11"/>
        <v>4.646408326363721</v>
      </c>
      <c r="V19" s="18">
        <v>2</v>
      </c>
      <c r="W19" s="24">
        <f t="shared" si="12"/>
        <v>4.646408326363721</v>
      </c>
      <c r="X19" s="18">
        <f t="shared" si="13"/>
        <v>0</v>
      </c>
      <c r="Y19" s="23">
        <v>10</v>
      </c>
      <c r="Z19" s="24">
        <f t="shared" si="14"/>
        <v>23.232041631818603</v>
      </c>
      <c r="AA19" s="18">
        <v>9</v>
      </c>
      <c r="AB19" s="24">
        <f t="shared" si="15"/>
        <v>20.908837468636744</v>
      </c>
      <c r="AC19" s="18">
        <f t="shared" si="16"/>
        <v>1</v>
      </c>
      <c r="AD19" s="23">
        <v>7</v>
      </c>
      <c r="AE19" s="24">
        <f t="shared" si="17"/>
        <v>16.262429142273024</v>
      </c>
      <c r="AF19" s="18">
        <v>6</v>
      </c>
      <c r="AG19" s="24">
        <f t="shared" si="18"/>
        <v>13.939224979091163</v>
      </c>
      <c r="AH19" s="18">
        <f t="shared" si="3"/>
        <v>1</v>
      </c>
      <c r="AI19" s="23">
        <v>15</v>
      </c>
      <c r="AJ19" s="24">
        <f t="shared" si="19"/>
        <v>34.848062447727905</v>
      </c>
      <c r="AK19" s="18">
        <v>14</v>
      </c>
      <c r="AL19" s="24">
        <f t="shared" si="20"/>
        <v>32.524858284546049</v>
      </c>
      <c r="AM19" s="18">
        <f t="shared" si="4"/>
        <v>1</v>
      </c>
    </row>
    <row r="20" spans="1:39">
      <c r="A20" s="13"/>
      <c r="B20" s="7" t="s">
        <v>8</v>
      </c>
      <c r="C20" s="26">
        <v>17940</v>
      </c>
      <c r="D20" s="18"/>
      <c r="E20" s="18"/>
      <c r="F20" s="24"/>
      <c r="G20" s="18"/>
      <c r="H20" s="24"/>
      <c r="I20" s="18"/>
      <c r="J20" s="23">
        <v>117</v>
      </c>
      <c r="K20" s="24"/>
      <c r="L20" s="18">
        <v>110</v>
      </c>
      <c r="M20" s="24"/>
      <c r="N20" s="18">
        <f t="shared" si="1"/>
        <v>7</v>
      </c>
      <c r="O20" s="24">
        <v>36</v>
      </c>
      <c r="P20" s="24"/>
      <c r="Q20" s="18">
        <v>35</v>
      </c>
      <c r="R20" s="24"/>
      <c r="S20" s="18">
        <f t="shared" si="2"/>
        <v>1</v>
      </c>
      <c r="T20" s="23">
        <v>2</v>
      </c>
      <c r="U20" s="24"/>
      <c r="V20" s="18">
        <v>2</v>
      </c>
      <c r="W20" s="24"/>
      <c r="X20" s="18">
        <v>0</v>
      </c>
      <c r="Y20" s="23">
        <v>10</v>
      </c>
      <c r="Z20" s="24"/>
      <c r="AA20" s="18">
        <v>9</v>
      </c>
      <c r="AB20" s="24"/>
      <c r="AC20" s="18">
        <f t="shared" si="16"/>
        <v>1</v>
      </c>
      <c r="AD20" s="23">
        <v>7</v>
      </c>
      <c r="AE20" s="24"/>
      <c r="AF20" s="18">
        <v>6</v>
      </c>
      <c r="AG20" s="24"/>
      <c r="AH20" s="18">
        <v>1</v>
      </c>
      <c r="AI20" s="23">
        <v>15</v>
      </c>
      <c r="AJ20" s="24"/>
      <c r="AK20" s="18">
        <v>14</v>
      </c>
      <c r="AL20" s="24"/>
      <c r="AM20" s="18">
        <f t="shared" si="4"/>
        <v>1</v>
      </c>
    </row>
    <row r="21" spans="1:39" s="8" customFormat="1">
      <c r="A21" s="11">
        <v>7</v>
      </c>
      <c r="B21" s="7" t="s">
        <v>55</v>
      </c>
      <c r="C21" s="26"/>
      <c r="D21" s="18">
        <v>40127</v>
      </c>
      <c r="E21" s="18">
        <v>326</v>
      </c>
      <c r="F21" s="24">
        <f t="shared" si="5"/>
        <v>8.1242056470705499</v>
      </c>
      <c r="G21" s="18">
        <f t="shared" si="6"/>
        <v>314</v>
      </c>
      <c r="H21" s="24">
        <f t="shared" si="7"/>
        <v>7.8251551324544568</v>
      </c>
      <c r="I21" s="18">
        <f t="shared" si="8"/>
        <v>12</v>
      </c>
      <c r="J21" s="23">
        <v>124</v>
      </c>
      <c r="K21" s="24">
        <f>J21*100000/D21</f>
        <v>309.01886510329706</v>
      </c>
      <c r="L21" s="18">
        <v>117</v>
      </c>
      <c r="M21" s="24">
        <f t="shared" si="9"/>
        <v>291.57425175069159</v>
      </c>
      <c r="N21" s="18">
        <f t="shared" si="1"/>
        <v>7</v>
      </c>
      <c r="O21" s="24">
        <v>60</v>
      </c>
      <c r="P21" s="24">
        <f>O21/D21*100000</f>
        <v>149.52525730804695</v>
      </c>
      <c r="Q21" s="18">
        <v>58</v>
      </c>
      <c r="R21" s="24">
        <f t="shared" si="10"/>
        <v>144.54108206444539</v>
      </c>
      <c r="S21" s="18">
        <f t="shared" si="2"/>
        <v>2</v>
      </c>
      <c r="T21" s="23">
        <v>1</v>
      </c>
      <c r="U21" s="24">
        <f t="shared" si="11"/>
        <v>2.4920876218007826</v>
      </c>
      <c r="V21" s="18">
        <v>1</v>
      </c>
      <c r="W21" s="24">
        <f t="shared" si="12"/>
        <v>2.4920876218007826</v>
      </c>
      <c r="X21" s="18">
        <f t="shared" si="13"/>
        <v>0</v>
      </c>
      <c r="Y21" s="23">
        <v>20</v>
      </c>
      <c r="Z21" s="24">
        <f t="shared" si="14"/>
        <v>49.841752436015653</v>
      </c>
      <c r="AA21" s="18">
        <v>19</v>
      </c>
      <c r="AB21" s="24">
        <f t="shared" si="15"/>
        <v>47.349664814214869</v>
      </c>
      <c r="AC21" s="18">
        <f t="shared" si="16"/>
        <v>1</v>
      </c>
      <c r="AD21" s="23">
        <v>0</v>
      </c>
      <c r="AE21" s="24">
        <f t="shared" si="17"/>
        <v>0</v>
      </c>
      <c r="AF21" s="18">
        <v>0</v>
      </c>
      <c r="AG21" s="24"/>
      <c r="AH21" s="18">
        <f t="shared" si="3"/>
        <v>0</v>
      </c>
      <c r="AI21" s="23">
        <v>14</v>
      </c>
      <c r="AJ21" s="24">
        <f t="shared" si="19"/>
        <v>34.889226705210952</v>
      </c>
      <c r="AK21" s="18">
        <v>12</v>
      </c>
      <c r="AL21" s="24">
        <f t="shared" si="20"/>
        <v>29.905051461609393</v>
      </c>
      <c r="AM21" s="18">
        <f t="shared" si="4"/>
        <v>2</v>
      </c>
    </row>
    <row r="22" spans="1:39" ht="31.5">
      <c r="A22" s="13"/>
      <c r="B22" s="7" t="s">
        <v>10</v>
      </c>
      <c r="C22" s="26">
        <v>73184</v>
      </c>
      <c r="D22" s="18"/>
      <c r="E22" s="18"/>
      <c r="F22" s="24"/>
      <c r="G22" s="18"/>
      <c r="H22" s="24"/>
      <c r="I22" s="18"/>
      <c r="J22" s="23">
        <v>124</v>
      </c>
      <c r="K22" s="24"/>
      <c r="L22" s="18">
        <v>117</v>
      </c>
      <c r="M22" s="24"/>
      <c r="N22" s="18">
        <f t="shared" si="1"/>
        <v>7</v>
      </c>
      <c r="O22" s="24">
        <v>60</v>
      </c>
      <c r="P22" s="24"/>
      <c r="Q22" s="18">
        <v>58</v>
      </c>
      <c r="R22" s="24"/>
      <c r="S22" s="18">
        <f t="shared" si="2"/>
        <v>2</v>
      </c>
      <c r="T22" s="23">
        <v>1</v>
      </c>
      <c r="U22" s="24"/>
      <c r="V22" s="18">
        <v>1</v>
      </c>
      <c r="W22" s="24"/>
      <c r="X22" s="18">
        <v>0</v>
      </c>
      <c r="Y22" s="23">
        <v>20</v>
      </c>
      <c r="Z22" s="24"/>
      <c r="AA22" s="18">
        <v>19</v>
      </c>
      <c r="AB22" s="24"/>
      <c r="AC22" s="18">
        <f t="shared" si="16"/>
        <v>1</v>
      </c>
      <c r="AD22" s="23"/>
      <c r="AE22" s="24"/>
      <c r="AF22" s="18"/>
      <c r="AG22" s="24"/>
      <c r="AH22" s="18"/>
      <c r="AI22" s="23">
        <v>14</v>
      </c>
      <c r="AJ22" s="24"/>
      <c r="AK22" s="18">
        <v>12</v>
      </c>
      <c r="AL22" s="24"/>
      <c r="AM22" s="18">
        <f t="shared" si="4"/>
        <v>2</v>
      </c>
    </row>
    <row r="23" spans="1:39" s="8" customFormat="1">
      <c r="A23" s="11">
        <v>8</v>
      </c>
      <c r="B23" s="7" t="s">
        <v>56</v>
      </c>
      <c r="C23" s="26"/>
      <c r="D23" s="18">
        <v>36080</v>
      </c>
      <c r="E23" s="18">
        <v>268</v>
      </c>
      <c r="F23" s="24">
        <f t="shared" si="5"/>
        <v>7.4279379157427936</v>
      </c>
      <c r="G23" s="18">
        <f t="shared" si="6"/>
        <v>254</v>
      </c>
      <c r="H23" s="24">
        <f t="shared" si="7"/>
        <v>7.0399113082039912</v>
      </c>
      <c r="I23" s="18">
        <f t="shared" si="8"/>
        <v>14</v>
      </c>
      <c r="J23" s="23">
        <v>112</v>
      </c>
      <c r="K23" s="24">
        <f>J23*100000/D23</f>
        <v>310.42128603104214</v>
      </c>
      <c r="L23" s="18">
        <v>105</v>
      </c>
      <c r="M23" s="24">
        <f t="shared" si="9"/>
        <v>291.01995565410198</v>
      </c>
      <c r="N23" s="18">
        <f t="shared" si="1"/>
        <v>7</v>
      </c>
      <c r="O23" s="24">
        <v>54</v>
      </c>
      <c r="P23" s="24">
        <f>O23/D23*100000</f>
        <v>149.66740576496676</v>
      </c>
      <c r="Q23" s="18">
        <v>52</v>
      </c>
      <c r="R23" s="24">
        <f t="shared" si="10"/>
        <v>144.12416851441242</v>
      </c>
      <c r="S23" s="18">
        <f t="shared" si="2"/>
        <v>2</v>
      </c>
      <c r="T23" s="23">
        <v>0</v>
      </c>
      <c r="U23" s="24">
        <f t="shared" si="11"/>
        <v>0</v>
      </c>
      <c r="V23" s="18">
        <v>0</v>
      </c>
      <c r="W23" s="24">
        <f t="shared" si="12"/>
        <v>0</v>
      </c>
      <c r="X23" s="18">
        <f t="shared" si="13"/>
        <v>0</v>
      </c>
      <c r="Y23" s="23">
        <v>16</v>
      </c>
      <c r="Z23" s="24">
        <f t="shared" si="14"/>
        <v>44.345898004434588</v>
      </c>
      <c r="AA23" s="18">
        <v>15</v>
      </c>
      <c r="AB23" s="24">
        <f t="shared" si="15"/>
        <v>41.574279379157431</v>
      </c>
      <c r="AC23" s="18">
        <f t="shared" si="16"/>
        <v>1</v>
      </c>
      <c r="AD23" s="23">
        <v>3</v>
      </c>
      <c r="AE23" s="24">
        <f t="shared" si="17"/>
        <v>8.3148558758314852</v>
      </c>
      <c r="AF23" s="18">
        <v>3</v>
      </c>
      <c r="AG23" s="24">
        <f t="shared" si="18"/>
        <v>8.3148558758314852</v>
      </c>
      <c r="AH23" s="18">
        <v>0</v>
      </c>
      <c r="AI23" s="23">
        <v>22</v>
      </c>
      <c r="AJ23" s="24">
        <f t="shared" si="19"/>
        <v>60.975609756097562</v>
      </c>
      <c r="AK23" s="18">
        <v>18</v>
      </c>
      <c r="AL23" s="24">
        <f t="shared" si="20"/>
        <v>49.889135254988915</v>
      </c>
      <c r="AM23" s="18">
        <f t="shared" si="4"/>
        <v>4</v>
      </c>
    </row>
    <row r="24" spans="1:39">
      <c r="A24" s="13"/>
      <c r="B24" s="7" t="s">
        <v>11</v>
      </c>
      <c r="C24" s="26">
        <v>34310</v>
      </c>
      <c r="D24" s="18"/>
      <c r="E24" s="18"/>
      <c r="F24" s="24"/>
      <c r="G24" s="18"/>
      <c r="H24" s="24"/>
      <c r="I24" s="18"/>
      <c r="J24" s="23">
        <v>112</v>
      </c>
      <c r="K24" s="24"/>
      <c r="L24" s="18">
        <v>105</v>
      </c>
      <c r="M24" s="24"/>
      <c r="N24" s="18">
        <f t="shared" si="1"/>
        <v>7</v>
      </c>
      <c r="O24" s="24">
        <v>54</v>
      </c>
      <c r="P24" s="24"/>
      <c r="Q24" s="18">
        <v>52</v>
      </c>
      <c r="R24" s="24"/>
      <c r="S24" s="18">
        <f t="shared" si="2"/>
        <v>2</v>
      </c>
      <c r="T24" s="23"/>
      <c r="U24" s="24"/>
      <c r="V24" s="18"/>
      <c r="W24" s="24"/>
      <c r="X24" s="18"/>
      <c r="Y24" s="23">
        <v>16</v>
      </c>
      <c r="Z24" s="24"/>
      <c r="AA24" s="18">
        <v>15</v>
      </c>
      <c r="AB24" s="24"/>
      <c r="AC24" s="18">
        <f t="shared" si="16"/>
        <v>1</v>
      </c>
      <c r="AD24" s="23">
        <v>3</v>
      </c>
      <c r="AE24" s="24"/>
      <c r="AF24" s="18">
        <v>3</v>
      </c>
      <c r="AG24" s="24"/>
      <c r="AH24" s="18">
        <v>0</v>
      </c>
      <c r="AI24" s="23">
        <v>22</v>
      </c>
      <c r="AJ24" s="24"/>
      <c r="AK24" s="18">
        <v>18</v>
      </c>
      <c r="AL24" s="24"/>
      <c r="AM24" s="18">
        <f t="shared" si="4"/>
        <v>4</v>
      </c>
    </row>
    <row r="25" spans="1:39" s="8" customFormat="1">
      <c r="A25" s="11">
        <v>9</v>
      </c>
      <c r="B25" s="7" t="s">
        <v>57</v>
      </c>
      <c r="C25" s="26"/>
      <c r="D25" s="18">
        <v>267225</v>
      </c>
      <c r="E25" s="18">
        <v>11718</v>
      </c>
      <c r="F25" s="24">
        <f t="shared" si="5"/>
        <v>43.850687622789785</v>
      </c>
      <c r="G25" s="18">
        <f t="shared" si="6"/>
        <v>11654</v>
      </c>
      <c r="H25" s="24">
        <f t="shared" si="7"/>
        <v>43.611189072878659</v>
      </c>
      <c r="I25" s="18">
        <f t="shared" si="8"/>
        <v>64</v>
      </c>
      <c r="J25" s="23">
        <f>J26+J27+J28+J29</f>
        <v>689</v>
      </c>
      <c r="K25" s="24">
        <f>J25*100000/D25</f>
        <v>257.835157638694</v>
      </c>
      <c r="L25" s="23">
        <f>L26+L27+L28+L29</f>
        <v>648</v>
      </c>
      <c r="M25" s="24">
        <f t="shared" si="9"/>
        <v>242.49228178501261</v>
      </c>
      <c r="N25" s="18">
        <f t="shared" si="1"/>
        <v>41</v>
      </c>
      <c r="O25" s="24">
        <f>O26+O27+O28+O29</f>
        <v>296</v>
      </c>
      <c r="P25" s="24">
        <f>O25/D25*100000</f>
        <v>110.76807933389466</v>
      </c>
      <c r="Q25" s="18">
        <f>Q26+Q27+Q28+Q29</f>
        <v>285</v>
      </c>
      <c r="R25" s="24">
        <f t="shared" si="10"/>
        <v>106.65169800729723</v>
      </c>
      <c r="S25" s="18">
        <f t="shared" si="2"/>
        <v>11</v>
      </c>
      <c r="T25" s="23">
        <v>15</v>
      </c>
      <c r="U25" s="24">
        <f t="shared" si="11"/>
        <v>5.6132472635419592</v>
      </c>
      <c r="V25" s="18">
        <v>14</v>
      </c>
      <c r="W25" s="24">
        <f t="shared" si="12"/>
        <v>5.2390307793058284</v>
      </c>
      <c r="X25" s="18">
        <v>1</v>
      </c>
      <c r="Y25" s="23">
        <v>182</v>
      </c>
      <c r="Z25" s="24">
        <f t="shared" si="14"/>
        <v>68.107400130975776</v>
      </c>
      <c r="AA25" s="18">
        <v>180</v>
      </c>
      <c r="AB25" s="24">
        <f t="shared" si="15"/>
        <v>67.358967162503504</v>
      </c>
      <c r="AC25" s="18">
        <f t="shared" si="16"/>
        <v>2</v>
      </c>
      <c r="AD25" s="23">
        <v>8</v>
      </c>
      <c r="AE25" s="24">
        <f t="shared" si="17"/>
        <v>2.9937318738890446</v>
      </c>
      <c r="AF25" s="18">
        <v>6</v>
      </c>
      <c r="AG25" s="24">
        <f t="shared" si="18"/>
        <v>2.2452989054167838</v>
      </c>
      <c r="AH25" s="18">
        <v>2</v>
      </c>
      <c r="AI25" s="23">
        <v>124</v>
      </c>
      <c r="AJ25" s="24">
        <f t="shared" si="19"/>
        <v>46.402844045280197</v>
      </c>
      <c r="AK25" s="18">
        <v>117</v>
      </c>
      <c r="AL25" s="24">
        <f t="shared" si="20"/>
        <v>43.78332865562728</v>
      </c>
      <c r="AM25" s="18">
        <f t="shared" si="4"/>
        <v>7</v>
      </c>
    </row>
    <row r="26" spans="1:39" ht="31.5">
      <c r="A26" s="13"/>
      <c r="B26" s="7" t="s">
        <v>39</v>
      </c>
      <c r="C26" s="26">
        <v>15138</v>
      </c>
      <c r="D26" s="18"/>
      <c r="E26" s="18"/>
      <c r="F26" s="24"/>
      <c r="G26" s="18"/>
      <c r="H26" s="24"/>
      <c r="I26" s="18"/>
      <c r="J26" s="23">
        <v>163</v>
      </c>
      <c r="K26" s="24"/>
      <c r="L26" s="18">
        <v>137</v>
      </c>
      <c r="M26" s="24"/>
      <c r="N26" s="18">
        <f t="shared" si="1"/>
        <v>26</v>
      </c>
      <c r="O26" s="24">
        <v>189</v>
      </c>
      <c r="P26" s="24"/>
      <c r="Q26" s="18">
        <v>181</v>
      </c>
      <c r="R26" s="24"/>
      <c r="S26" s="18">
        <f t="shared" si="2"/>
        <v>8</v>
      </c>
      <c r="T26" s="23"/>
      <c r="U26" s="24"/>
      <c r="V26" s="18"/>
      <c r="W26" s="24"/>
      <c r="X26" s="18"/>
      <c r="Y26" s="23">
        <v>93</v>
      </c>
      <c r="Z26" s="24"/>
      <c r="AA26" s="18">
        <v>92</v>
      </c>
      <c r="AB26" s="24"/>
      <c r="AC26" s="18">
        <v>1</v>
      </c>
      <c r="AD26" s="23"/>
      <c r="AE26" s="24"/>
      <c r="AF26" s="18"/>
      <c r="AG26" s="24"/>
      <c r="AH26" s="18"/>
      <c r="AI26" s="23">
        <v>40</v>
      </c>
      <c r="AJ26" s="24"/>
      <c r="AK26" s="18">
        <v>36</v>
      </c>
      <c r="AL26" s="24"/>
      <c r="AM26" s="18">
        <f t="shared" si="4"/>
        <v>4</v>
      </c>
    </row>
    <row r="27" spans="1:39" ht="31.5">
      <c r="A27" s="13"/>
      <c r="B27" s="7" t="s">
        <v>12</v>
      </c>
      <c r="C27" s="26">
        <v>4925</v>
      </c>
      <c r="D27" s="18"/>
      <c r="E27" s="18"/>
      <c r="F27" s="24"/>
      <c r="G27" s="18"/>
      <c r="H27" s="24"/>
      <c r="I27" s="18"/>
      <c r="J27" s="23">
        <v>526</v>
      </c>
      <c r="K27" s="24"/>
      <c r="L27" s="18">
        <v>511</v>
      </c>
      <c r="M27" s="24"/>
      <c r="N27" s="18">
        <f t="shared" si="1"/>
        <v>15</v>
      </c>
      <c r="O27" s="24">
        <v>107</v>
      </c>
      <c r="P27" s="24"/>
      <c r="Q27" s="18">
        <v>104</v>
      </c>
      <c r="R27" s="24"/>
      <c r="S27" s="18">
        <f t="shared" si="2"/>
        <v>3</v>
      </c>
      <c r="T27" s="23"/>
      <c r="U27" s="24"/>
      <c r="V27" s="18"/>
      <c r="W27" s="24"/>
      <c r="X27" s="18"/>
      <c r="Y27" s="23">
        <v>89</v>
      </c>
      <c r="Z27" s="24"/>
      <c r="AA27" s="18">
        <v>88</v>
      </c>
      <c r="AB27" s="24"/>
      <c r="AC27" s="18">
        <f t="shared" si="16"/>
        <v>1</v>
      </c>
      <c r="AD27" s="23"/>
      <c r="AE27" s="24"/>
      <c r="AF27" s="18"/>
      <c r="AG27" s="24"/>
      <c r="AH27" s="18"/>
      <c r="AI27" s="23">
        <v>84</v>
      </c>
      <c r="AJ27" s="24"/>
      <c r="AK27" s="18">
        <v>81</v>
      </c>
      <c r="AL27" s="24"/>
      <c r="AM27" s="18">
        <f t="shared" si="4"/>
        <v>3</v>
      </c>
    </row>
    <row r="28" spans="1:39" ht="31.5">
      <c r="A28" s="13"/>
      <c r="B28" s="7" t="s">
        <v>32</v>
      </c>
      <c r="C28" s="26">
        <v>98128</v>
      </c>
      <c r="D28" s="18"/>
      <c r="E28" s="18"/>
      <c r="F28" s="24"/>
      <c r="G28" s="18"/>
      <c r="H28" s="24"/>
      <c r="I28" s="18"/>
      <c r="J28" s="23">
        <v>0</v>
      </c>
      <c r="K28" s="24"/>
      <c r="L28" s="18">
        <v>0</v>
      </c>
      <c r="M28" s="24"/>
      <c r="N28" s="18">
        <f t="shared" si="1"/>
        <v>0</v>
      </c>
      <c r="O28" s="24">
        <v>0</v>
      </c>
      <c r="P28" s="24"/>
      <c r="Q28" s="18">
        <v>0</v>
      </c>
      <c r="R28" s="24"/>
      <c r="S28" s="18">
        <f t="shared" si="2"/>
        <v>0</v>
      </c>
      <c r="T28" s="23">
        <v>15</v>
      </c>
      <c r="U28" s="24"/>
      <c r="V28" s="18">
        <v>14</v>
      </c>
      <c r="W28" s="24"/>
      <c r="X28" s="18">
        <v>1</v>
      </c>
      <c r="Y28" s="23"/>
      <c r="Z28" s="24"/>
      <c r="AA28" s="18"/>
      <c r="AB28" s="24"/>
      <c r="AC28" s="18"/>
      <c r="AD28" s="23"/>
      <c r="AE28" s="24"/>
      <c r="AF28" s="18"/>
      <c r="AG28" s="24"/>
      <c r="AH28" s="18"/>
      <c r="AI28" s="23">
        <v>0</v>
      </c>
      <c r="AJ28" s="24"/>
      <c r="AK28" s="18">
        <v>0</v>
      </c>
      <c r="AL28" s="24"/>
      <c r="AM28" s="18">
        <f t="shared" si="4"/>
        <v>0</v>
      </c>
    </row>
    <row r="29" spans="1:39" ht="30.75" customHeight="1">
      <c r="A29" s="13"/>
      <c r="B29" s="7" t="s">
        <v>42</v>
      </c>
      <c r="C29" s="26">
        <v>27096</v>
      </c>
      <c r="D29" s="18"/>
      <c r="E29" s="18"/>
      <c r="F29" s="24"/>
      <c r="G29" s="18"/>
      <c r="H29" s="24"/>
      <c r="I29" s="18"/>
      <c r="J29" s="23">
        <v>0</v>
      </c>
      <c r="K29" s="24"/>
      <c r="L29" s="18">
        <v>0</v>
      </c>
      <c r="M29" s="24"/>
      <c r="N29" s="18">
        <f t="shared" si="1"/>
        <v>0</v>
      </c>
      <c r="O29" s="24">
        <v>0</v>
      </c>
      <c r="P29" s="24"/>
      <c r="Q29" s="18">
        <v>0</v>
      </c>
      <c r="R29" s="24"/>
      <c r="S29" s="18">
        <f t="shared" si="2"/>
        <v>0</v>
      </c>
      <c r="T29" s="23"/>
      <c r="U29" s="24"/>
      <c r="V29" s="18"/>
      <c r="W29" s="24"/>
      <c r="X29" s="18"/>
      <c r="Y29" s="23"/>
      <c r="Z29" s="24"/>
      <c r="AA29" s="18"/>
      <c r="AB29" s="24"/>
      <c r="AC29" s="18"/>
      <c r="AD29" s="23">
        <v>8</v>
      </c>
      <c r="AE29" s="24"/>
      <c r="AF29" s="18">
        <v>6</v>
      </c>
      <c r="AG29" s="24"/>
      <c r="AH29" s="18">
        <v>2</v>
      </c>
      <c r="AI29" s="23">
        <v>0</v>
      </c>
      <c r="AJ29" s="24"/>
      <c r="AK29" s="18">
        <v>0</v>
      </c>
      <c r="AL29" s="24"/>
      <c r="AM29" s="18">
        <f t="shared" si="4"/>
        <v>0</v>
      </c>
    </row>
    <row r="30" spans="1:39" s="8" customFormat="1">
      <c r="A30" s="11">
        <v>10</v>
      </c>
      <c r="B30" s="7" t="s">
        <v>68</v>
      </c>
      <c r="C30" s="26"/>
      <c r="D30" s="18">
        <v>125609</v>
      </c>
      <c r="E30" s="18">
        <v>766</v>
      </c>
      <c r="F30" s="24">
        <f t="shared" si="5"/>
        <v>6.0982891353326591</v>
      </c>
      <c r="G30" s="18">
        <f t="shared" si="6"/>
        <v>726</v>
      </c>
      <c r="H30" s="24">
        <f t="shared" si="7"/>
        <v>5.7798406165163323</v>
      </c>
      <c r="I30" s="18">
        <f t="shared" si="8"/>
        <v>40</v>
      </c>
      <c r="J30" s="23">
        <v>320</v>
      </c>
      <c r="K30" s="24">
        <f>J30*100000/D30</f>
        <v>254.75881505306148</v>
      </c>
      <c r="L30" s="18">
        <v>301</v>
      </c>
      <c r="M30" s="24">
        <f t="shared" si="9"/>
        <v>239.63251040928597</v>
      </c>
      <c r="N30" s="18">
        <f t="shared" si="1"/>
        <v>19</v>
      </c>
      <c r="O30" s="24">
        <v>152</v>
      </c>
      <c r="P30" s="24">
        <f>O30/D30*100000</f>
        <v>121.01043715020421</v>
      </c>
      <c r="Q30" s="18">
        <v>146</v>
      </c>
      <c r="R30" s="24">
        <f t="shared" si="10"/>
        <v>116.23370936795929</v>
      </c>
      <c r="S30" s="18">
        <f t="shared" si="2"/>
        <v>6</v>
      </c>
      <c r="T30" s="23">
        <v>2</v>
      </c>
      <c r="U30" s="24">
        <f t="shared" si="11"/>
        <v>1.5922425940816343</v>
      </c>
      <c r="V30" s="18">
        <v>2</v>
      </c>
      <c r="W30" s="24">
        <f t="shared" si="12"/>
        <v>1.5922425940816345</v>
      </c>
      <c r="X30" s="18">
        <f t="shared" si="13"/>
        <v>0</v>
      </c>
      <c r="Y30" s="23">
        <v>70</v>
      </c>
      <c r="Z30" s="24">
        <f t="shared" si="14"/>
        <v>55.728490792857201</v>
      </c>
      <c r="AA30" s="18">
        <v>61</v>
      </c>
      <c r="AB30" s="24">
        <f t="shared" si="15"/>
        <v>48.563399119489844</v>
      </c>
      <c r="AC30" s="18">
        <f t="shared" si="16"/>
        <v>9</v>
      </c>
      <c r="AD30" s="23">
        <v>16</v>
      </c>
      <c r="AE30" s="24">
        <f t="shared" si="17"/>
        <v>12.737940752653074</v>
      </c>
      <c r="AF30" s="18">
        <v>13</v>
      </c>
      <c r="AG30" s="24">
        <f t="shared" si="18"/>
        <v>10.349576861530624</v>
      </c>
      <c r="AH30" s="18">
        <f t="shared" si="3"/>
        <v>3</v>
      </c>
      <c r="AI30" s="23">
        <v>19</v>
      </c>
      <c r="AJ30" s="24">
        <f t="shared" si="19"/>
        <v>15.126304643775526</v>
      </c>
      <c r="AK30" s="18">
        <v>16</v>
      </c>
      <c r="AL30" s="24">
        <f t="shared" si="20"/>
        <v>12.737940752653076</v>
      </c>
      <c r="AM30" s="18">
        <f t="shared" si="4"/>
        <v>3</v>
      </c>
    </row>
    <row r="31" spans="1:39" ht="31.5">
      <c r="A31" s="13"/>
      <c r="B31" s="7" t="s">
        <v>29</v>
      </c>
      <c r="C31" s="18">
        <v>556877</v>
      </c>
      <c r="D31" s="18"/>
      <c r="E31" s="18"/>
      <c r="F31" s="24"/>
      <c r="G31" s="18"/>
      <c r="H31" s="24"/>
      <c r="I31" s="18"/>
      <c r="J31" s="18">
        <v>320</v>
      </c>
      <c r="K31" s="24"/>
      <c r="L31" s="18">
        <v>301</v>
      </c>
      <c r="M31" s="24"/>
      <c r="N31" s="18">
        <f t="shared" si="1"/>
        <v>19</v>
      </c>
      <c r="O31" s="24">
        <v>152</v>
      </c>
      <c r="P31" s="24"/>
      <c r="Q31" s="18">
        <v>146</v>
      </c>
      <c r="R31" s="24"/>
      <c r="S31" s="18">
        <f t="shared" si="2"/>
        <v>6</v>
      </c>
      <c r="T31" s="18">
        <v>2</v>
      </c>
      <c r="U31" s="24"/>
      <c r="V31" s="18">
        <v>2</v>
      </c>
      <c r="W31" s="24"/>
      <c r="X31" s="18">
        <v>0</v>
      </c>
      <c r="Y31" s="18">
        <v>70</v>
      </c>
      <c r="Z31" s="24"/>
      <c r="AA31" s="18">
        <v>61</v>
      </c>
      <c r="AB31" s="24"/>
      <c r="AC31" s="18">
        <f t="shared" si="16"/>
        <v>9</v>
      </c>
      <c r="AD31" s="18"/>
      <c r="AE31" s="24"/>
      <c r="AF31" s="18"/>
      <c r="AG31" s="24"/>
      <c r="AH31" s="18"/>
      <c r="AI31" s="18">
        <v>19</v>
      </c>
      <c r="AJ31" s="24"/>
      <c r="AK31" s="18">
        <v>16</v>
      </c>
      <c r="AL31" s="24"/>
      <c r="AM31" s="18">
        <f t="shared" si="4"/>
        <v>3</v>
      </c>
    </row>
    <row r="32" spans="1:39" ht="30.75" customHeight="1">
      <c r="A32" s="13"/>
      <c r="B32" s="7" t="s">
        <v>44</v>
      </c>
      <c r="C32" s="26">
        <v>49408</v>
      </c>
      <c r="D32" s="18"/>
      <c r="E32" s="18"/>
      <c r="F32" s="24"/>
      <c r="G32" s="18"/>
      <c r="H32" s="24"/>
      <c r="I32" s="18"/>
      <c r="J32" s="23">
        <v>0</v>
      </c>
      <c r="K32" s="24"/>
      <c r="L32" s="18">
        <v>0</v>
      </c>
      <c r="M32" s="24"/>
      <c r="N32" s="18">
        <f t="shared" si="1"/>
        <v>0</v>
      </c>
      <c r="O32" s="24">
        <v>0</v>
      </c>
      <c r="P32" s="24"/>
      <c r="Q32" s="18">
        <v>0</v>
      </c>
      <c r="R32" s="24"/>
      <c r="S32" s="18">
        <f t="shared" si="2"/>
        <v>0</v>
      </c>
      <c r="T32" s="23"/>
      <c r="U32" s="24"/>
      <c r="V32" s="18"/>
      <c r="W32" s="24"/>
      <c r="X32" s="18"/>
      <c r="Y32" s="23"/>
      <c r="Z32" s="24"/>
      <c r="AA32" s="18"/>
      <c r="AB32" s="24"/>
      <c r="AC32" s="18"/>
      <c r="AD32" s="23">
        <v>16</v>
      </c>
      <c r="AE32" s="24"/>
      <c r="AF32" s="18">
        <v>13</v>
      </c>
      <c r="AG32" s="24"/>
      <c r="AH32" s="18">
        <v>3</v>
      </c>
      <c r="AI32" s="23">
        <v>0</v>
      </c>
      <c r="AJ32" s="24"/>
      <c r="AK32" s="18">
        <v>0</v>
      </c>
      <c r="AL32" s="24"/>
      <c r="AM32" s="18">
        <f t="shared" si="4"/>
        <v>0</v>
      </c>
    </row>
    <row r="33" spans="1:39" s="8" customFormat="1">
      <c r="A33" s="11">
        <v>11</v>
      </c>
      <c r="B33" s="7" t="s">
        <v>69</v>
      </c>
      <c r="C33" s="18"/>
      <c r="D33" s="18">
        <v>56282</v>
      </c>
      <c r="E33" s="18">
        <v>436</v>
      </c>
      <c r="F33" s="24">
        <f t="shared" si="5"/>
        <v>7.7467040972246899</v>
      </c>
      <c r="G33" s="18">
        <f t="shared" si="6"/>
        <v>412</v>
      </c>
      <c r="H33" s="24">
        <f t="shared" si="7"/>
        <v>7.3202800184783765</v>
      </c>
      <c r="I33" s="18">
        <f t="shared" si="8"/>
        <v>24</v>
      </c>
      <c r="J33" s="18">
        <v>211</v>
      </c>
      <c r="K33" s="24">
        <f>J33*100000/D33</f>
        <v>374.89783589780035</v>
      </c>
      <c r="L33" s="18">
        <v>198</v>
      </c>
      <c r="M33" s="24">
        <f t="shared" si="9"/>
        <v>351.79986496570837</v>
      </c>
      <c r="N33" s="18">
        <f t="shared" si="1"/>
        <v>13</v>
      </c>
      <c r="O33" s="24">
        <v>71</v>
      </c>
      <c r="P33" s="24">
        <f>O33/D33*100000</f>
        <v>126.15045662911766</v>
      </c>
      <c r="Q33" s="18">
        <v>68</v>
      </c>
      <c r="R33" s="24">
        <f t="shared" si="10"/>
        <v>120.82015564478874</v>
      </c>
      <c r="S33" s="18">
        <f t="shared" si="2"/>
        <v>3</v>
      </c>
      <c r="T33" s="18">
        <v>4</v>
      </c>
      <c r="U33" s="24">
        <f t="shared" si="11"/>
        <v>7.1070679791052198</v>
      </c>
      <c r="V33" s="18">
        <v>4</v>
      </c>
      <c r="W33" s="24">
        <f t="shared" si="12"/>
        <v>7.1070679791052207</v>
      </c>
      <c r="X33" s="18">
        <f t="shared" si="13"/>
        <v>0</v>
      </c>
      <c r="Y33" s="18">
        <v>30</v>
      </c>
      <c r="Z33" s="24">
        <f t="shared" si="14"/>
        <v>53.303009843289153</v>
      </c>
      <c r="AA33" s="18">
        <v>24</v>
      </c>
      <c r="AB33" s="24">
        <f t="shared" si="15"/>
        <v>42.642407874631317</v>
      </c>
      <c r="AC33" s="18">
        <f t="shared" si="16"/>
        <v>6</v>
      </c>
      <c r="AD33" s="18">
        <v>6</v>
      </c>
      <c r="AE33" s="24">
        <f t="shared" si="17"/>
        <v>10.660601968657831</v>
      </c>
      <c r="AF33" s="18">
        <v>5</v>
      </c>
      <c r="AG33" s="24">
        <f t="shared" si="18"/>
        <v>8.883834973881525</v>
      </c>
      <c r="AH33" s="18">
        <v>1</v>
      </c>
      <c r="AI33" s="18">
        <v>8</v>
      </c>
      <c r="AJ33" s="24">
        <f t="shared" si="19"/>
        <v>14.214135958210441</v>
      </c>
      <c r="AK33" s="18">
        <v>7</v>
      </c>
      <c r="AL33" s="24">
        <f t="shared" si="20"/>
        <v>12.437368963434135</v>
      </c>
      <c r="AM33" s="18">
        <f t="shared" si="4"/>
        <v>1</v>
      </c>
    </row>
    <row r="34" spans="1:39">
      <c r="A34" s="13"/>
      <c r="B34" s="7" t="s">
        <v>30</v>
      </c>
      <c r="C34" s="26">
        <v>16502</v>
      </c>
      <c r="D34" s="18"/>
      <c r="E34" s="18"/>
      <c r="F34" s="24"/>
      <c r="G34" s="18"/>
      <c r="H34" s="24"/>
      <c r="I34" s="18"/>
      <c r="J34" s="23">
        <v>211</v>
      </c>
      <c r="K34" s="24"/>
      <c r="L34" s="18">
        <v>198</v>
      </c>
      <c r="M34" s="24"/>
      <c r="N34" s="18">
        <f t="shared" si="1"/>
        <v>13</v>
      </c>
      <c r="O34" s="24">
        <v>71</v>
      </c>
      <c r="P34" s="24"/>
      <c r="Q34" s="18">
        <v>68</v>
      </c>
      <c r="R34" s="24"/>
      <c r="S34" s="18">
        <f t="shared" si="2"/>
        <v>3</v>
      </c>
      <c r="T34" s="23">
        <v>4</v>
      </c>
      <c r="U34" s="24"/>
      <c r="V34" s="18">
        <v>4</v>
      </c>
      <c r="W34" s="24"/>
      <c r="X34" s="18">
        <v>0</v>
      </c>
      <c r="Y34" s="23">
        <v>30</v>
      </c>
      <c r="Z34" s="24"/>
      <c r="AA34" s="18">
        <v>24</v>
      </c>
      <c r="AB34" s="24"/>
      <c r="AC34" s="18">
        <f t="shared" si="16"/>
        <v>6</v>
      </c>
      <c r="AD34" s="23"/>
      <c r="AE34" s="24"/>
      <c r="AF34" s="18"/>
      <c r="AG34" s="24"/>
      <c r="AH34" s="18"/>
      <c r="AI34" s="23">
        <v>8</v>
      </c>
      <c r="AJ34" s="24"/>
      <c r="AK34" s="18">
        <v>7</v>
      </c>
      <c r="AL34" s="24"/>
      <c r="AM34" s="18">
        <f t="shared" si="4"/>
        <v>1</v>
      </c>
    </row>
    <row r="35" spans="1:39" ht="33" customHeight="1">
      <c r="A35" s="13"/>
      <c r="B35" s="7" t="s">
        <v>45</v>
      </c>
      <c r="C35" s="26">
        <v>82605</v>
      </c>
      <c r="D35" s="18"/>
      <c r="E35" s="18"/>
      <c r="F35" s="24"/>
      <c r="G35" s="18"/>
      <c r="H35" s="24"/>
      <c r="I35" s="18"/>
      <c r="J35" s="23">
        <v>0</v>
      </c>
      <c r="K35" s="24"/>
      <c r="L35" s="18">
        <v>0</v>
      </c>
      <c r="M35" s="24"/>
      <c r="N35" s="18">
        <f t="shared" si="1"/>
        <v>0</v>
      </c>
      <c r="O35" s="24">
        <v>0</v>
      </c>
      <c r="P35" s="24"/>
      <c r="Q35" s="18">
        <v>0</v>
      </c>
      <c r="R35" s="24"/>
      <c r="S35" s="18">
        <f t="shared" si="2"/>
        <v>0</v>
      </c>
      <c r="T35" s="23"/>
      <c r="U35" s="24"/>
      <c r="V35" s="18"/>
      <c r="W35" s="24"/>
      <c r="X35" s="18"/>
      <c r="Y35" s="23"/>
      <c r="Z35" s="24"/>
      <c r="AA35" s="18"/>
      <c r="AB35" s="24"/>
      <c r="AC35" s="18"/>
      <c r="AD35" s="23">
        <v>6</v>
      </c>
      <c r="AE35" s="24"/>
      <c r="AF35" s="18">
        <v>5</v>
      </c>
      <c r="AG35" s="24"/>
      <c r="AH35" s="18">
        <v>1</v>
      </c>
      <c r="AI35" s="23">
        <v>0</v>
      </c>
      <c r="AJ35" s="24"/>
      <c r="AK35" s="18">
        <v>0</v>
      </c>
      <c r="AL35" s="24"/>
      <c r="AM35" s="18">
        <f t="shared" si="4"/>
        <v>0</v>
      </c>
    </row>
    <row r="36" spans="1:39" s="8" customFormat="1">
      <c r="A36" s="11">
        <v>12</v>
      </c>
      <c r="B36" s="7" t="s">
        <v>58</v>
      </c>
      <c r="C36" s="26"/>
      <c r="D36" s="18">
        <v>336579</v>
      </c>
      <c r="E36" s="18">
        <v>2044</v>
      </c>
      <c r="F36" s="24">
        <f t="shared" si="5"/>
        <v>6.072868479613998</v>
      </c>
      <c r="G36" s="18">
        <f t="shared" si="6"/>
        <v>1961</v>
      </c>
      <c r="H36" s="24">
        <f t="shared" si="7"/>
        <v>5.8262696127803579</v>
      </c>
      <c r="I36" s="18">
        <f t="shared" si="8"/>
        <v>83</v>
      </c>
      <c r="J36" s="23">
        <f>J37+J38+J39+J40+J41+J42</f>
        <v>846</v>
      </c>
      <c r="K36" s="24">
        <f>J36*100000/D36</f>
        <v>251.35257992922911</v>
      </c>
      <c r="L36" s="23">
        <f>L37+L38+L39+L40+L41+L42</f>
        <v>795</v>
      </c>
      <c r="M36" s="24">
        <f t="shared" si="9"/>
        <v>236.20011943704154</v>
      </c>
      <c r="N36" s="18">
        <f t="shared" si="1"/>
        <v>51</v>
      </c>
      <c r="O36" s="23">
        <f>O37+O38+O39+O40+O41+O42</f>
        <v>284</v>
      </c>
      <c r="P36" s="24">
        <f>O36/D36*100000</f>
        <v>84.378407446691568</v>
      </c>
      <c r="Q36" s="23">
        <f>Q37+Q38+Q39+Q40+Q41+Q42</f>
        <v>272</v>
      </c>
      <c r="R36" s="24">
        <f t="shared" si="10"/>
        <v>80.813122625000361</v>
      </c>
      <c r="S36" s="18">
        <f t="shared" si="2"/>
        <v>12</v>
      </c>
      <c r="T36" s="23">
        <v>29</v>
      </c>
      <c r="U36" s="24">
        <f t="shared" si="11"/>
        <v>8.6161049857537169</v>
      </c>
      <c r="V36" s="18">
        <v>27</v>
      </c>
      <c r="W36" s="24">
        <f t="shared" si="12"/>
        <v>8.0218908488051834</v>
      </c>
      <c r="X36" s="18">
        <f t="shared" si="13"/>
        <v>2</v>
      </c>
      <c r="Y36" s="23">
        <v>73</v>
      </c>
      <c r="Z36" s="24">
        <f t="shared" si="14"/>
        <v>21.688815998621422</v>
      </c>
      <c r="AA36" s="18">
        <v>62</v>
      </c>
      <c r="AB36" s="24">
        <f t="shared" si="15"/>
        <v>18.420638245404497</v>
      </c>
      <c r="AC36" s="18">
        <f t="shared" si="16"/>
        <v>11</v>
      </c>
      <c r="AD36" s="23">
        <v>7</v>
      </c>
      <c r="AE36" s="24">
        <f t="shared" si="17"/>
        <v>2.0797494793198625</v>
      </c>
      <c r="AF36" s="18">
        <v>6</v>
      </c>
      <c r="AG36" s="24">
        <f t="shared" si="18"/>
        <v>1.7826424108455965</v>
      </c>
      <c r="AH36" s="18">
        <v>1</v>
      </c>
      <c r="AI36" s="23">
        <f>AI37+AI38+AI39+AI40+AI41+AI42</f>
        <v>109</v>
      </c>
      <c r="AJ36" s="24">
        <f t="shared" si="19"/>
        <v>32.384670463695002</v>
      </c>
      <c r="AK36" s="23">
        <f>AK37+AK38+AK39+AK40+AK41+AK42</f>
        <v>103</v>
      </c>
      <c r="AL36" s="24">
        <f t="shared" si="20"/>
        <v>30.602028052849406</v>
      </c>
      <c r="AM36" s="18">
        <f t="shared" si="4"/>
        <v>6</v>
      </c>
    </row>
    <row r="37" spans="1:39" ht="36" customHeight="1">
      <c r="A37" s="13"/>
      <c r="B37" s="7" t="s">
        <v>34</v>
      </c>
      <c r="C37" s="26">
        <v>64120</v>
      </c>
      <c r="D37" s="18"/>
      <c r="E37" s="18"/>
      <c r="F37" s="24"/>
      <c r="G37" s="18"/>
      <c r="H37" s="24"/>
      <c r="I37" s="18"/>
      <c r="J37" s="23">
        <v>0</v>
      </c>
      <c r="K37" s="24"/>
      <c r="L37" s="18">
        <v>0</v>
      </c>
      <c r="M37" s="24"/>
      <c r="N37" s="18">
        <f t="shared" si="1"/>
        <v>0</v>
      </c>
      <c r="O37" s="24">
        <v>0</v>
      </c>
      <c r="P37" s="24"/>
      <c r="Q37" s="18">
        <v>0</v>
      </c>
      <c r="R37" s="24"/>
      <c r="S37" s="18">
        <f t="shared" si="2"/>
        <v>0</v>
      </c>
      <c r="T37" s="23">
        <v>29</v>
      </c>
      <c r="U37" s="24"/>
      <c r="V37" s="18">
        <v>27</v>
      </c>
      <c r="W37" s="24"/>
      <c r="X37" s="18">
        <v>2</v>
      </c>
      <c r="Y37" s="23"/>
      <c r="Z37" s="24"/>
      <c r="AA37" s="18"/>
      <c r="AB37" s="24"/>
      <c r="AC37" s="18"/>
      <c r="AD37" s="23"/>
      <c r="AE37" s="24"/>
      <c r="AF37" s="18"/>
      <c r="AG37" s="24"/>
      <c r="AH37" s="18"/>
      <c r="AI37" s="23">
        <v>0</v>
      </c>
      <c r="AJ37" s="24"/>
      <c r="AK37" s="18">
        <v>0</v>
      </c>
      <c r="AL37" s="24"/>
      <c r="AM37" s="18">
        <f t="shared" si="4"/>
        <v>0</v>
      </c>
    </row>
    <row r="38" spans="1:39" ht="37.9" customHeight="1">
      <c r="A38" s="13"/>
      <c r="B38" s="7" t="s">
        <v>13</v>
      </c>
      <c r="C38" s="26">
        <v>2424</v>
      </c>
      <c r="D38" s="18"/>
      <c r="E38" s="18"/>
      <c r="F38" s="24"/>
      <c r="G38" s="18"/>
      <c r="H38" s="24"/>
      <c r="I38" s="18"/>
      <c r="J38" s="23">
        <v>283</v>
      </c>
      <c r="K38" s="24"/>
      <c r="L38" s="18">
        <v>266</v>
      </c>
      <c r="M38" s="24"/>
      <c r="N38" s="18">
        <f t="shared" si="1"/>
        <v>17</v>
      </c>
      <c r="O38" s="24">
        <v>97</v>
      </c>
      <c r="P38" s="24"/>
      <c r="Q38" s="18">
        <v>93</v>
      </c>
      <c r="R38" s="24"/>
      <c r="S38" s="18">
        <f t="shared" si="2"/>
        <v>4</v>
      </c>
      <c r="T38" s="23"/>
      <c r="U38" s="24"/>
      <c r="V38" s="18"/>
      <c r="W38" s="24"/>
      <c r="X38" s="18"/>
      <c r="Y38" s="23">
        <v>25</v>
      </c>
      <c r="Z38" s="24"/>
      <c r="AA38" s="18">
        <v>20</v>
      </c>
      <c r="AB38" s="24"/>
      <c r="AC38" s="18">
        <f t="shared" si="16"/>
        <v>5</v>
      </c>
      <c r="AD38" s="23"/>
      <c r="AE38" s="24"/>
      <c r="AF38" s="18"/>
      <c r="AG38" s="24"/>
      <c r="AH38" s="18"/>
      <c r="AI38" s="23">
        <v>32</v>
      </c>
      <c r="AJ38" s="24"/>
      <c r="AK38" s="18">
        <v>31</v>
      </c>
      <c r="AL38" s="24"/>
      <c r="AM38" s="18">
        <f t="shared" si="4"/>
        <v>1</v>
      </c>
    </row>
    <row r="39" spans="1:39" ht="42.6" customHeight="1">
      <c r="A39" s="13"/>
      <c r="B39" s="7" t="s">
        <v>14</v>
      </c>
      <c r="C39" s="26">
        <v>41659</v>
      </c>
      <c r="D39" s="18"/>
      <c r="E39" s="18"/>
      <c r="F39" s="24"/>
      <c r="G39" s="18"/>
      <c r="H39" s="24"/>
      <c r="I39" s="18"/>
      <c r="J39" s="23">
        <v>91</v>
      </c>
      <c r="K39" s="24"/>
      <c r="L39" s="18">
        <v>86</v>
      </c>
      <c r="M39" s="24"/>
      <c r="N39" s="18">
        <f t="shared" si="1"/>
        <v>5</v>
      </c>
      <c r="O39" s="24">
        <v>39</v>
      </c>
      <c r="P39" s="24"/>
      <c r="Q39" s="18">
        <v>37</v>
      </c>
      <c r="R39" s="24"/>
      <c r="S39" s="18">
        <f t="shared" si="2"/>
        <v>2</v>
      </c>
      <c r="T39" s="23"/>
      <c r="U39" s="24"/>
      <c r="V39" s="18"/>
      <c r="W39" s="24"/>
      <c r="X39" s="18"/>
      <c r="Y39" s="23">
        <v>12</v>
      </c>
      <c r="Z39" s="24"/>
      <c r="AA39" s="18">
        <v>11</v>
      </c>
      <c r="AB39" s="24"/>
      <c r="AC39" s="18">
        <f t="shared" si="16"/>
        <v>1</v>
      </c>
      <c r="AD39" s="23"/>
      <c r="AE39" s="24"/>
      <c r="AF39" s="18"/>
      <c r="AG39" s="24"/>
      <c r="AH39" s="18"/>
      <c r="AI39" s="23">
        <v>28</v>
      </c>
      <c r="AJ39" s="24"/>
      <c r="AK39" s="18">
        <v>27</v>
      </c>
      <c r="AL39" s="24"/>
      <c r="AM39" s="18">
        <f t="shared" si="4"/>
        <v>1</v>
      </c>
    </row>
    <row r="40" spans="1:39" ht="38.450000000000003" customHeight="1">
      <c r="A40" s="13"/>
      <c r="B40" s="7" t="s">
        <v>15</v>
      </c>
      <c r="C40" s="26">
        <v>46217</v>
      </c>
      <c r="D40" s="18"/>
      <c r="E40" s="18"/>
      <c r="F40" s="24"/>
      <c r="G40" s="18"/>
      <c r="H40" s="24"/>
      <c r="I40" s="18"/>
      <c r="J40" s="23">
        <v>126</v>
      </c>
      <c r="K40" s="24"/>
      <c r="L40" s="18">
        <v>118</v>
      </c>
      <c r="M40" s="24"/>
      <c r="N40" s="18">
        <f t="shared" si="1"/>
        <v>8</v>
      </c>
      <c r="O40" s="24">
        <v>33</v>
      </c>
      <c r="P40" s="24"/>
      <c r="Q40" s="18">
        <v>31</v>
      </c>
      <c r="R40" s="24"/>
      <c r="S40" s="18">
        <f t="shared" si="2"/>
        <v>2</v>
      </c>
      <c r="T40" s="23"/>
      <c r="U40" s="24"/>
      <c r="V40" s="18"/>
      <c r="W40" s="24"/>
      <c r="X40" s="18"/>
      <c r="Y40" s="23">
        <v>10</v>
      </c>
      <c r="Z40" s="24"/>
      <c r="AA40" s="18">
        <v>9</v>
      </c>
      <c r="AB40" s="24"/>
      <c r="AC40" s="18">
        <f t="shared" si="16"/>
        <v>1</v>
      </c>
      <c r="AD40" s="23"/>
      <c r="AE40" s="24"/>
      <c r="AF40" s="18"/>
      <c r="AG40" s="24"/>
      <c r="AH40" s="18"/>
      <c r="AI40" s="23">
        <v>28</v>
      </c>
      <c r="AJ40" s="24"/>
      <c r="AK40" s="18">
        <v>27</v>
      </c>
      <c r="AL40" s="24"/>
      <c r="AM40" s="18">
        <f t="shared" si="4"/>
        <v>1</v>
      </c>
    </row>
    <row r="41" spans="1:39" ht="36" customHeight="1">
      <c r="A41" s="13"/>
      <c r="B41" s="7" t="s">
        <v>16</v>
      </c>
      <c r="C41" s="26">
        <v>173316</v>
      </c>
      <c r="D41" s="18"/>
      <c r="E41" s="18"/>
      <c r="F41" s="24"/>
      <c r="G41" s="18"/>
      <c r="H41" s="24"/>
      <c r="I41" s="18"/>
      <c r="J41" s="23">
        <v>346</v>
      </c>
      <c r="K41" s="24"/>
      <c r="L41" s="18">
        <v>325</v>
      </c>
      <c r="M41" s="24"/>
      <c r="N41" s="18">
        <f t="shared" si="1"/>
        <v>21</v>
      </c>
      <c r="O41" s="24">
        <v>115</v>
      </c>
      <c r="P41" s="24"/>
      <c r="Q41" s="18">
        <v>111</v>
      </c>
      <c r="R41" s="24"/>
      <c r="S41" s="18">
        <f t="shared" si="2"/>
        <v>4</v>
      </c>
      <c r="T41" s="23"/>
      <c r="U41" s="24"/>
      <c r="V41" s="18"/>
      <c r="W41" s="24"/>
      <c r="X41" s="18"/>
      <c r="Y41" s="23">
        <v>26</v>
      </c>
      <c r="Z41" s="24"/>
      <c r="AA41" s="18">
        <v>22</v>
      </c>
      <c r="AB41" s="24"/>
      <c r="AC41" s="18">
        <f t="shared" si="16"/>
        <v>4</v>
      </c>
      <c r="AD41" s="23"/>
      <c r="AE41" s="24"/>
      <c r="AF41" s="18"/>
      <c r="AG41" s="24"/>
      <c r="AH41" s="18"/>
      <c r="AI41" s="23">
        <v>21</v>
      </c>
      <c r="AJ41" s="24"/>
      <c r="AK41" s="18">
        <v>18</v>
      </c>
      <c r="AL41" s="24"/>
      <c r="AM41" s="18">
        <f t="shared" si="4"/>
        <v>3</v>
      </c>
    </row>
    <row r="42" spans="1:39" ht="37.5" customHeight="1">
      <c r="A42" s="13"/>
      <c r="B42" s="7" t="s">
        <v>43</v>
      </c>
      <c r="C42" s="26">
        <v>42520</v>
      </c>
      <c r="D42" s="18"/>
      <c r="E42" s="18"/>
      <c r="F42" s="24"/>
      <c r="G42" s="18"/>
      <c r="H42" s="24"/>
      <c r="I42" s="18"/>
      <c r="J42" s="23">
        <v>0</v>
      </c>
      <c r="K42" s="24"/>
      <c r="L42" s="18">
        <v>0</v>
      </c>
      <c r="M42" s="24"/>
      <c r="N42" s="18">
        <f t="shared" si="1"/>
        <v>0</v>
      </c>
      <c r="O42" s="24">
        <v>0</v>
      </c>
      <c r="P42" s="24"/>
      <c r="Q42" s="18">
        <v>0</v>
      </c>
      <c r="R42" s="24"/>
      <c r="S42" s="18">
        <f t="shared" si="2"/>
        <v>0</v>
      </c>
      <c r="T42" s="23"/>
      <c r="U42" s="24"/>
      <c r="V42" s="18"/>
      <c r="W42" s="24"/>
      <c r="X42" s="18"/>
      <c r="Y42" s="23"/>
      <c r="Z42" s="24"/>
      <c r="AA42" s="18"/>
      <c r="AB42" s="24"/>
      <c r="AC42" s="18"/>
      <c r="AD42" s="23">
        <v>7</v>
      </c>
      <c r="AE42" s="24"/>
      <c r="AF42" s="18">
        <v>6</v>
      </c>
      <c r="AG42" s="24"/>
      <c r="AH42" s="18">
        <v>1</v>
      </c>
      <c r="AI42" s="23">
        <v>0</v>
      </c>
      <c r="AJ42" s="24"/>
      <c r="AK42" s="18">
        <v>0</v>
      </c>
      <c r="AL42" s="24"/>
      <c r="AM42" s="18">
        <f t="shared" si="4"/>
        <v>0</v>
      </c>
    </row>
    <row r="43" spans="1:39" s="8" customFormat="1" ht="36" customHeight="1">
      <c r="A43" s="11">
        <v>13</v>
      </c>
      <c r="B43" s="7" t="s">
        <v>70</v>
      </c>
      <c r="C43" s="26"/>
      <c r="D43" s="18">
        <v>94423</v>
      </c>
      <c r="E43" s="18">
        <v>529</v>
      </c>
      <c r="F43" s="24">
        <f t="shared" si="5"/>
        <v>5.6024485559662365</v>
      </c>
      <c r="G43" s="18">
        <f t="shared" si="6"/>
        <v>505</v>
      </c>
      <c r="H43" s="24">
        <f t="shared" si="7"/>
        <v>5.3482731961492433</v>
      </c>
      <c r="I43" s="18">
        <f t="shared" si="8"/>
        <v>24</v>
      </c>
      <c r="J43" s="23">
        <v>182</v>
      </c>
      <c r="K43" s="24">
        <f>J43*100000/D43</f>
        <v>192.74964786122024</v>
      </c>
      <c r="L43" s="18">
        <v>171</v>
      </c>
      <c r="M43" s="24">
        <f t="shared" si="9"/>
        <v>181.09994386960804</v>
      </c>
      <c r="N43" s="18">
        <f t="shared" si="1"/>
        <v>11</v>
      </c>
      <c r="O43" s="24">
        <v>120</v>
      </c>
      <c r="P43" s="24">
        <f>O43/D43*100000</f>
        <v>127.08767990849688</v>
      </c>
      <c r="Q43" s="18">
        <v>115</v>
      </c>
      <c r="R43" s="24">
        <f t="shared" si="10"/>
        <v>121.79235991230949</v>
      </c>
      <c r="S43" s="18">
        <f t="shared" si="2"/>
        <v>5</v>
      </c>
      <c r="T43" s="23">
        <v>0</v>
      </c>
      <c r="U43" s="24">
        <f t="shared" si="11"/>
        <v>0</v>
      </c>
      <c r="V43" s="18">
        <v>0</v>
      </c>
      <c r="W43" s="24">
        <f t="shared" si="12"/>
        <v>0</v>
      </c>
      <c r="X43" s="18">
        <f t="shared" si="13"/>
        <v>0</v>
      </c>
      <c r="Y43" s="23">
        <v>26</v>
      </c>
      <c r="Z43" s="24">
        <f t="shared" si="14"/>
        <v>27.535663980174323</v>
      </c>
      <c r="AA43" s="18">
        <v>24</v>
      </c>
      <c r="AB43" s="24">
        <f t="shared" si="15"/>
        <v>25.417535981699373</v>
      </c>
      <c r="AC43" s="18">
        <f t="shared" si="16"/>
        <v>2</v>
      </c>
      <c r="AD43" s="23">
        <v>45</v>
      </c>
      <c r="AE43" s="24">
        <f t="shared" si="17"/>
        <v>47.657879965686327</v>
      </c>
      <c r="AF43" s="18">
        <v>41</v>
      </c>
      <c r="AG43" s="24">
        <f t="shared" si="18"/>
        <v>43.421623968736434</v>
      </c>
      <c r="AH43" s="18">
        <v>4</v>
      </c>
      <c r="AI43" s="23">
        <v>24</v>
      </c>
      <c r="AJ43" s="24">
        <f t="shared" si="19"/>
        <v>25.417535981699373</v>
      </c>
      <c r="AK43" s="18">
        <v>22</v>
      </c>
      <c r="AL43" s="24">
        <f t="shared" si="20"/>
        <v>23.299407983224427</v>
      </c>
      <c r="AM43" s="18">
        <f t="shared" si="4"/>
        <v>2</v>
      </c>
    </row>
    <row r="44" spans="1:39" ht="31.5">
      <c r="A44" s="13"/>
      <c r="B44" s="7" t="s">
        <v>33</v>
      </c>
      <c r="C44" s="26">
        <v>4033</v>
      </c>
      <c r="D44" s="18"/>
      <c r="E44" s="18"/>
      <c r="F44" s="24"/>
      <c r="G44" s="18"/>
      <c r="H44" s="24"/>
      <c r="I44" s="18"/>
      <c r="J44" s="23">
        <v>0</v>
      </c>
      <c r="K44" s="24"/>
      <c r="L44" s="18">
        <v>0</v>
      </c>
      <c r="M44" s="24"/>
      <c r="N44" s="18">
        <f t="shared" si="1"/>
        <v>0</v>
      </c>
      <c r="O44" s="24">
        <v>0</v>
      </c>
      <c r="P44" s="24"/>
      <c r="Q44" s="18">
        <v>0</v>
      </c>
      <c r="R44" s="24"/>
      <c r="S44" s="18">
        <f t="shared" si="2"/>
        <v>0</v>
      </c>
      <c r="T44" s="23"/>
      <c r="U44" s="24"/>
      <c r="V44" s="18"/>
      <c r="W44" s="24"/>
      <c r="X44" s="18"/>
      <c r="Y44" s="23"/>
      <c r="Z44" s="24"/>
      <c r="AA44" s="18"/>
      <c r="AB44" s="24"/>
      <c r="AC44" s="18"/>
      <c r="AD44" s="23"/>
      <c r="AE44" s="24"/>
      <c r="AF44" s="18"/>
      <c r="AG44" s="24"/>
      <c r="AH44" s="18">
        <f t="shared" si="3"/>
        <v>0</v>
      </c>
      <c r="AI44" s="23">
        <v>0</v>
      </c>
      <c r="AJ44" s="24"/>
      <c r="AK44" s="18">
        <v>0</v>
      </c>
      <c r="AL44" s="24"/>
      <c r="AM44" s="18">
        <f t="shared" si="4"/>
        <v>0</v>
      </c>
    </row>
    <row r="45" spans="1:39" ht="35.25" customHeight="1">
      <c r="A45" s="13"/>
      <c r="B45" s="7" t="s">
        <v>41</v>
      </c>
      <c r="C45" s="26">
        <v>42619</v>
      </c>
      <c r="D45" s="18"/>
      <c r="E45" s="18"/>
      <c r="F45" s="24"/>
      <c r="G45" s="18"/>
      <c r="H45" s="24"/>
      <c r="I45" s="18"/>
      <c r="J45" s="23">
        <v>0</v>
      </c>
      <c r="K45" s="24"/>
      <c r="L45" s="18">
        <v>0</v>
      </c>
      <c r="M45" s="24"/>
      <c r="N45" s="18">
        <f t="shared" si="1"/>
        <v>0</v>
      </c>
      <c r="O45" s="24">
        <v>0</v>
      </c>
      <c r="P45" s="24"/>
      <c r="Q45" s="18">
        <v>0</v>
      </c>
      <c r="R45" s="24"/>
      <c r="S45" s="18">
        <f t="shared" si="2"/>
        <v>0</v>
      </c>
      <c r="T45" s="23"/>
      <c r="U45" s="24"/>
      <c r="V45" s="18"/>
      <c r="W45" s="24"/>
      <c r="X45" s="18"/>
      <c r="Y45" s="23"/>
      <c r="Z45" s="24"/>
      <c r="AA45" s="18"/>
      <c r="AB45" s="24"/>
      <c r="AC45" s="18"/>
      <c r="AD45" s="23">
        <v>9</v>
      </c>
      <c r="AE45" s="24"/>
      <c r="AF45" s="18">
        <v>8</v>
      </c>
      <c r="AG45" s="24"/>
      <c r="AH45" s="18">
        <f t="shared" si="3"/>
        <v>1</v>
      </c>
      <c r="AI45" s="23">
        <v>0</v>
      </c>
      <c r="AJ45" s="24"/>
      <c r="AK45" s="18">
        <v>0</v>
      </c>
      <c r="AL45" s="24"/>
      <c r="AM45" s="18">
        <f t="shared" si="4"/>
        <v>0</v>
      </c>
    </row>
    <row r="46" spans="1:39" ht="32.25" customHeight="1">
      <c r="A46" s="13"/>
      <c r="B46" s="7" t="s">
        <v>17</v>
      </c>
      <c r="C46" s="26">
        <v>26732</v>
      </c>
      <c r="D46" s="18"/>
      <c r="E46" s="18"/>
      <c r="F46" s="24"/>
      <c r="G46" s="18"/>
      <c r="H46" s="24"/>
      <c r="I46" s="18"/>
      <c r="J46" s="23">
        <v>182</v>
      </c>
      <c r="K46" s="24"/>
      <c r="L46" s="18">
        <v>171</v>
      </c>
      <c r="M46" s="24"/>
      <c r="N46" s="18">
        <f t="shared" si="1"/>
        <v>11</v>
      </c>
      <c r="O46" s="24">
        <v>120</v>
      </c>
      <c r="P46" s="24"/>
      <c r="Q46" s="18">
        <v>115</v>
      </c>
      <c r="R46" s="24"/>
      <c r="S46" s="18">
        <f t="shared" si="2"/>
        <v>5</v>
      </c>
      <c r="T46" s="23"/>
      <c r="U46" s="24"/>
      <c r="V46" s="18"/>
      <c r="W46" s="24"/>
      <c r="X46" s="18"/>
      <c r="Y46" s="23">
        <v>26</v>
      </c>
      <c r="Z46" s="24"/>
      <c r="AA46" s="18">
        <v>24</v>
      </c>
      <c r="AB46" s="24"/>
      <c r="AC46" s="18">
        <f t="shared" si="16"/>
        <v>2</v>
      </c>
      <c r="AD46" s="23"/>
      <c r="AE46" s="24"/>
      <c r="AF46" s="18"/>
      <c r="AG46" s="24"/>
      <c r="AH46" s="18">
        <f t="shared" si="3"/>
        <v>0</v>
      </c>
      <c r="AI46" s="23">
        <v>24</v>
      </c>
      <c r="AJ46" s="24"/>
      <c r="AK46" s="18">
        <v>22</v>
      </c>
      <c r="AL46" s="24"/>
      <c r="AM46" s="18">
        <f t="shared" si="4"/>
        <v>2</v>
      </c>
    </row>
    <row r="47" spans="1:39">
      <c r="A47" s="13"/>
      <c r="B47" s="7" t="s">
        <v>46</v>
      </c>
      <c r="C47" s="18">
        <v>435447</v>
      </c>
      <c r="D47" s="18"/>
      <c r="E47" s="18"/>
      <c r="F47" s="24"/>
      <c r="G47" s="18"/>
      <c r="H47" s="24"/>
      <c r="I47" s="18"/>
      <c r="J47" s="18">
        <v>0</v>
      </c>
      <c r="K47" s="24"/>
      <c r="L47" s="18">
        <v>0</v>
      </c>
      <c r="M47" s="24"/>
      <c r="N47" s="18">
        <f t="shared" si="1"/>
        <v>0</v>
      </c>
      <c r="O47" s="24">
        <v>0</v>
      </c>
      <c r="P47" s="24"/>
      <c r="Q47" s="18">
        <v>0</v>
      </c>
      <c r="R47" s="24"/>
      <c r="S47" s="18">
        <f t="shared" si="2"/>
        <v>0</v>
      </c>
      <c r="T47" s="18"/>
      <c r="U47" s="24"/>
      <c r="V47" s="18"/>
      <c r="W47" s="24"/>
      <c r="X47" s="18"/>
      <c r="Y47" s="18"/>
      <c r="Z47" s="24"/>
      <c r="AA47" s="18"/>
      <c r="AB47" s="24"/>
      <c r="AC47" s="18">
        <f t="shared" si="16"/>
        <v>0</v>
      </c>
      <c r="AD47" s="18">
        <v>36</v>
      </c>
      <c r="AE47" s="24"/>
      <c r="AF47" s="18">
        <v>33</v>
      </c>
      <c r="AG47" s="24"/>
      <c r="AH47" s="18">
        <v>3</v>
      </c>
      <c r="AI47" s="18">
        <v>0</v>
      </c>
      <c r="AJ47" s="24"/>
      <c r="AK47" s="18">
        <v>0</v>
      </c>
      <c r="AL47" s="24"/>
      <c r="AM47" s="18">
        <f t="shared" si="4"/>
        <v>0</v>
      </c>
    </row>
    <row r="48" spans="1:39" s="8" customFormat="1" ht="32.25" customHeight="1">
      <c r="A48" s="11">
        <v>14</v>
      </c>
      <c r="B48" s="7" t="s">
        <v>59</v>
      </c>
      <c r="C48" s="26"/>
      <c r="D48" s="18">
        <v>29779</v>
      </c>
      <c r="E48" s="18">
        <v>184</v>
      </c>
      <c r="F48" s="24">
        <f t="shared" si="5"/>
        <v>6.1788508680613852</v>
      </c>
      <c r="G48" s="18">
        <f t="shared" si="6"/>
        <v>181</v>
      </c>
      <c r="H48" s="24">
        <f t="shared" si="7"/>
        <v>6.0781087343429938</v>
      </c>
      <c r="I48" s="18">
        <f t="shared" si="8"/>
        <v>3</v>
      </c>
      <c r="J48" s="23">
        <v>86</v>
      </c>
      <c r="K48" s="24">
        <f>J48*100000/D48</f>
        <v>288.79411665939085</v>
      </c>
      <c r="L48" s="18">
        <v>86</v>
      </c>
      <c r="M48" s="24">
        <f t="shared" si="9"/>
        <v>288.79411665939085</v>
      </c>
      <c r="N48" s="18">
        <f t="shared" si="1"/>
        <v>0</v>
      </c>
      <c r="O48" s="24">
        <v>26</v>
      </c>
      <c r="P48" s="24">
        <f>O48/D48*100000</f>
        <v>87.30984922260653</v>
      </c>
      <c r="Q48" s="18">
        <v>24</v>
      </c>
      <c r="R48" s="24">
        <f t="shared" si="10"/>
        <v>80.593706974713726</v>
      </c>
      <c r="S48" s="18">
        <f t="shared" si="2"/>
        <v>2</v>
      </c>
      <c r="T48" s="23">
        <v>0</v>
      </c>
      <c r="U48" s="24">
        <f t="shared" si="11"/>
        <v>0</v>
      </c>
      <c r="V48" s="18">
        <v>0</v>
      </c>
      <c r="W48" s="24">
        <f t="shared" si="12"/>
        <v>0</v>
      </c>
      <c r="X48" s="18">
        <f t="shared" si="13"/>
        <v>0</v>
      </c>
      <c r="Y48" s="23">
        <v>9</v>
      </c>
      <c r="Z48" s="24">
        <f t="shared" si="14"/>
        <v>30.222640115517645</v>
      </c>
      <c r="AA48" s="18">
        <v>8</v>
      </c>
      <c r="AB48" s="24">
        <f t="shared" si="15"/>
        <v>26.864568991571243</v>
      </c>
      <c r="AC48" s="18">
        <f t="shared" si="16"/>
        <v>1</v>
      </c>
      <c r="AD48" s="23">
        <v>1</v>
      </c>
      <c r="AE48" s="24">
        <f t="shared" si="17"/>
        <v>3.3580711239464054</v>
      </c>
      <c r="AF48" s="18">
        <v>1</v>
      </c>
      <c r="AG48" s="24">
        <f t="shared" si="18"/>
        <v>3.3580711239464054</v>
      </c>
      <c r="AH48" s="18">
        <f t="shared" si="3"/>
        <v>0</v>
      </c>
      <c r="AI48" s="23">
        <v>3</v>
      </c>
      <c r="AJ48" s="24">
        <f t="shared" si="19"/>
        <v>10.074213371839216</v>
      </c>
      <c r="AK48" s="18">
        <v>3</v>
      </c>
      <c r="AL48" s="24">
        <f t="shared" si="20"/>
        <v>10.074213371839216</v>
      </c>
      <c r="AM48" s="18">
        <f t="shared" si="4"/>
        <v>0</v>
      </c>
    </row>
    <row r="49" spans="1:39" ht="33" customHeight="1">
      <c r="A49" s="13"/>
      <c r="B49" s="7" t="s">
        <v>18</v>
      </c>
      <c r="C49" s="26">
        <v>28326</v>
      </c>
      <c r="D49" s="18"/>
      <c r="E49" s="18"/>
      <c r="F49" s="24"/>
      <c r="G49" s="18"/>
      <c r="H49" s="24"/>
      <c r="I49" s="18"/>
      <c r="J49" s="23">
        <v>86</v>
      </c>
      <c r="K49" s="24"/>
      <c r="L49" s="18">
        <v>86</v>
      </c>
      <c r="M49" s="24"/>
      <c r="N49" s="18">
        <f t="shared" si="1"/>
        <v>0</v>
      </c>
      <c r="O49" s="24">
        <v>26</v>
      </c>
      <c r="P49" s="24"/>
      <c r="Q49" s="18">
        <v>24</v>
      </c>
      <c r="R49" s="24"/>
      <c r="S49" s="18">
        <f t="shared" si="2"/>
        <v>2</v>
      </c>
      <c r="T49" s="23"/>
      <c r="U49" s="24"/>
      <c r="V49" s="18"/>
      <c r="W49" s="24"/>
      <c r="X49" s="18"/>
      <c r="Y49" s="23">
        <v>9</v>
      </c>
      <c r="Z49" s="24"/>
      <c r="AA49" s="18">
        <v>8</v>
      </c>
      <c r="AB49" s="24"/>
      <c r="AC49" s="18">
        <f t="shared" si="16"/>
        <v>1</v>
      </c>
      <c r="AD49" s="23">
        <v>1</v>
      </c>
      <c r="AE49" s="24"/>
      <c r="AF49" s="18">
        <v>1</v>
      </c>
      <c r="AG49" s="24"/>
      <c r="AH49" s="18"/>
      <c r="AI49" s="23">
        <v>3</v>
      </c>
      <c r="AJ49" s="24"/>
      <c r="AK49" s="18">
        <v>3</v>
      </c>
      <c r="AL49" s="24"/>
      <c r="AM49" s="18">
        <f t="shared" si="4"/>
        <v>0</v>
      </c>
    </row>
    <row r="50" spans="1:39" s="8" customFormat="1" ht="33" customHeight="1">
      <c r="A50" s="11">
        <v>15</v>
      </c>
      <c r="B50" s="7" t="s">
        <v>60</v>
      </c>
      <c r="C50" s="26"/>
      <c r="D50" s="18">
        <v>24071</v>
      </c>
      <c r="E50" s="18">
        <v>269</v>
      </c>
      <c r="F50" s="24">
        <f t="shared" si="5"/>
        <v>11.175273150263802</v>
      </c>
      <c r="G50" s="18">
        <f t="shared" si="6"/>
        <v>269</v>
      </c>
      <c r="H50" s="24">
        <f t="shared" si="7"/>
        <v>11.175273150263802</v>
      </c>
      <c r="I50" s="18">
        <f t="shared" si="8"/>
        <v>0</v>
      </c>
      <c r="J50" s="23">
        <v>85</v>
      </c>
      <c r="K50" s="24">
        <f>J50*100000/D50</f>
        <v>353.12201404179302</v>
      </c>
      <c r="L50" s="18">
        <v>85</v>
      </c>
      <c r="M50" s="24">
        <f t="shared" si="9"/>
        <v>353.12201404179302</v>
      </c>
      <c r="N50" s="18">
        <f t="shared" si="1"/>
        <v>0</v>
      </c>
      <c r="O50" s="24">
        <f>O51+O52+O53</f>
        <v>24</v>
      </c>
      <c r="P50" s="24">
        <f>O50/D50*100000</f>
        <v>99.705039258859202</v>
      </c>
      <c r="Q50" s="24">
        <f>Q51+Q52+Q53</f>
        <v>24</v>
      </c>
      <c r="R50" s="24">
        <f t="shared" si="10"/>
        <v>99.705039258859202</v>
      </c>
      <c r="S50" s="18">
        <f t="shared" si="2"/>
        <v>0</v>
      </c>
      <c r="T50" s="23">
        <v>1</v>
      </c>
      <c r="U50" s="24">
        <f t="shared" si="11"/>
        <v>4.1543766357858001</v>
      </c>
      <c r="V50" s="18">
        <v>1</v>
      </c>
      <c r="W50" s="24">
        <f t="shared" si="12"/>
        <v>4.1543766357858001</v>
      </c>
      <c r="X50" s="18">
        <f t="shared" si="13"/>
        <v>0</v>
      </c>
      <c r="Y50" s="23">
        <v>10</v>
      </c>
      <c r="Z50" s="24">
        <f t="shared" si="14"/>
        <v>41.543766357858004</v>
      </c>
      <c r="AA50" s="18">
        <v>10</v>
      </c>
      <c r="AB50" s="24">
        <f t="shared" si="15"/>
        <v>41.543766357858004</v>
      </c>
      <c r="AC50" s="18">
        <f t="shared" si="16"/>
        <v>0</v>
      </c>
      <c r="AD50" s="23">
        <v>1</v>
      </c>
      <c r="AE50" s="24">
        <f t="shared" si="17"/>
        <v>4.1543766357858001</v>
      </c>
      <c r="AF50" s="18">
        <v>1</v>
      </c>
      <c r="AG50" s="24">
        <f t="shared" si="18"/>
        <v>4.1543766357858001</v>
      </c>
      <c r="AH50" s="18">
        <f t="shared" si="3"/>
        <v>0</v>
      </c>
      <c r="AI50" s="23">
        <v>8</v>
      </c>
      <c r="AJ50" s="24">
        <f t="shared" si="19"/>
        <v>33.235013086286401</v>
      </c>
      <c r="AK50" s="18">
        <v>8</v>
      </c>
      <c r="AL50" s="24">
        <f t="shared" si="20"/>
        <v>33.235013086286401</v>
      </c>
      <c r="AM50" s="18">
        <f t="shared" si="4"/>
        <v>0</v>
      </c>
    </row>
    <row r="51" spans="1:39">
      <c r="A51" s="13"/>
      <c r="B51" s="7" t="s">
        <v>19</v>
      </c>
      <c r="C51" s="26">
        <v>55058</v>
      </c>
      <c r="D51" s="18"/>
      <c r="E51" s="18"/>
      <c r="F51" s="24"/>
      <c r="G51" s="18"/>
      <c r="H51" s="24"/>
      <c r="I51" s="18"/>
      <c r="J51" s="23">
        <v>55</v>
      </c>
      <c r="K51" s="24"/>
      <c r="L51" s="18">
        <v>55</v>
      </c>
      <c r="M51" s="24"/>
      <c r="N51" s="18">
        <f t="shared" si="1"/>
        <v>0</v>
      </c>
      <c r="O51" s="24">
        <v>14</v>
      </c>
      <c r="P51" s="24"/>
      <c r="Q51" s="18">
        <v>14</v>
      </c>
      <c r="R51" s="24"/>
      <c r="S51" s="18">
        <f t="shared" si="2"/>
        <v>0</v>
      </c>
      <c r="T51" s="23"/>
      <c r="U51" s="24"/>
      <c r="V51" s="18"/>
      <c r="W51" s="24"/>
      <c r="X51" s="18"/>
      <c r="Y51" s="23">
        <v>7</v>
      </c>
      <c r="Z51" s="24"/>
      <c r="AA51" s="18">
        <v>7</v>
      </c>
      <c r="AB51" s="24"/>
      <c r="AC51" s="18">
        <f t="shared" si="16"/>
        <v>0</v>
      </c>
      <c r="AD51" s="23">
        <v>1</v>
      </c>
      <c r="AE51" s="24"/>
      <c r="AF51" s="18">
        <v>1</v>
      </c>
      <c r="AG51" s="24"/>
      <c r="AH51" s="18">
        <v>0</v>
      </c>
      <c r="AI51" s="23">
        <v>6</v>
      </c>
      <c r="AJ51" s="24"/>
      <c r="AK51" s="18">
        <v>6</v>
      </c>
      <c r="AL51" s="24"/>
      <c r="AM51" s="18">
        <f t="shared" si="4"/>
        <v>0</v>
      </c>
    </row>
    <row r="52" spans="1:39" ht="31.5">
      <c r="A52" s="13"/>
      <c r="B52" s="7" t="s">
        <v>31</v>
      </c>
      <c r="C52" s="26">
        <v>4502</v>
      </c>
      <c r="D52" s="18"/>
      <c r="E52" s="18"/>
      <c r="F52" s="24"/>
      <c r="G52" s="18"/>
      <c r="H52" s="24"/>
      <c r="I52" s="18"/>
      <c r="J52" s="23">
        <v>0</v>
      </c>
      <c r="K52" s="24"/>
      <c r="L52" s="18">
        <v>0</v>
      </c>
      <c r="M52" s="24"/>
      <c r="N52" s="18">
        <f t="shared" si="1"/>
        <v>0</v>
      </c>
      <c r="O52" s="24">
        <v>0</v>
      </c>
      <c r="P52" s="24"/>
      <c r="Q52" s="18">
        <v>0</v>
      </c>
      <c r="R52" s="24"/>
      <c r="S52" s="18">
        <f t="shared" si="2"/>
        <v>0</v>
      </c>
      <c r="T52" s="23">
        <v>1</v>
      </c>
      <c r="U52" s="24"/>
      <c r="V52" s="18">
        <v>1</v>
      </c>
      <c r="W52" s="24"/>
      <c r="X52" s="18">
        <v>0</v>
      </c>
      <c r="Y52" s="23"/>
      <c r="Z52" s="24"/>
      <c r="AA52" s="18"/>
      <c r="AB52" s="24"/>
      <c r="AC52" s="18"/>
      <c r="AD52" s="23"/>
      <c r="AE52" s="24"/>
      <c r="AF52" s="18"/>
      <c r="AG52" s="24"/>
      <c r="AH52" s="18"/>
      <c r="AI52" s="23">
        <v>0</v>
      </c>
      <c r="AJ52" s="24"/>
      <c r="AK52" s="18">
        <v>0</v>
      </c>
      <c r="AL52" s="24"/>
      <c r="AM52" s="18">
        <f t="shared" si="4"/>
        <v>0</v>
      </c>
    </row>
    <row r="53" spans="1:39">
      <c r="A53" s="13"/>
      <c r="B53" s="7" t="s">
        <v>22</v>
      </c>
      <c r="C53" s="26"/>
      <c r="D53" s="18"/>
      <c r="E53" s="18"/>
      <c r="F53" s="24"/>
      <c r="G53" s="18"/>
      <c r="H53" s="24"/>
      <c r="I53" s="18"/>
      <c r="J53" s="23">
        <v>30</v>
      </c>
      <c r="K53" s="24"/>
      <c r="L53" s="18">
        <v>30</v>
      </c>
      <c r="M53" s="24"/>
      <c r="N53" s="18">
        <f t="shared" si="1"/>
        <v>0</v>
      </c>
      <c r="O53" s="24">
        <v>10</v>
      </c>
      <c r="P53" s="24"/>
      <c r="Q53" s="18">
        <v>10</v>
      </c>
      <c r="R53" s="24"/>
      <c r="S53" s="18">
        <f t="shared" si="2"/>
        <v>0</v>
      </c>
      <c r="T53" s="23"/>
      <c r="U53" s="24"/>
      <c r="V53" s="18"/>
      <c r="W53" s="24"/>
      <c r="X53" s="18"/>
      <c r="Y53" s="23">
        <v>3</v>
      </c>
      <c r="Z53" s="24"/>
      <c r="AA53" s="18">
        <v>3</v>
      </c>
      <c r="AB53" s="24"/>
      <c r="AC53" s="18">
        <f t="shared" ref="AC53" si="21">Y53-AA53</f>
        <v>0</v>
      </c>
      <c r="AD53" s="23"/>
      <c r="AE53" s="24"/>
      <c r="AF53" s="18"/>
      <c r="AG53" s="24"/>
      <c r="AH53" s="18"/>
      <c r="AI53" s="23">
        <v>2</v>
      </c>
      <c r="AJ53" s="24"/>
      <c r="AK53" s="18">
        <v>2</v>
      </c>
      <c r="AL53" s="24"/>
      <c r="AM53" s="18">
        <f t="shared" si="4"/>
        <v>0</v>
      </c>
    </row>
    <row r="54" spans="1:39" s="8" customFormat="1">
      <c r="A54" s="11">
        <v>16</v>
      </c>
      <c r="B54" s="7" t="s">
        <v>61</v>
      </c>
      <c r="C54" s="26"/>
      <c r="D54" s="18">
        <v>35762</v>
      </c>
      <c r="E54" s="18">
        <v>180</v>
      </c>
      <c r="F54" s="24">
        <f t="shared" si="5"/>
        <v>5.0332755438733852</v>
      </c>
      <c r="G54" s="18">
        <f t="shared" si="6"/>
        <v>176</v>
      </c>
      <c r="H54" s="24">
        <f t="shared" si="7"/>
        <v>4.9214249762317541</v>
      </c>
      <c r="I54" s="18">
        <f t="shared" si="8"/>
        <v>4</v>
      </c>
      <c r="J54" s="18">
        <f>J55+J56</f>
        <v>76</v>
      </c>
      <c r="K54" s="24">
        <f>J54*100000/D54</f>
        <v>212.51607851909847</v>
      </c>
      <c r="L54" s="18">
        <f>L55+L56</f>
        <v>76</v>
      </c>
      <c r="M54" s="24">
        <f t="shared" si="9"/>
        <v>212.51607851909847</v>
      </c>
      <c r="N54" s="18">
        <f t="shared" si="1"/>
        <v>0</v>
      </c>
      <c r="O54" s="24">
        <f>O55+O56</f>
        <v>46</v>
      </c>
      <c r="P54" s="24">
        <f>O54/D54*100000</f>
        <v>128.62815278787539</v>
      </c>
      <c r="Q54" s="24">
        <f>Q55+Q56</f>
        <v>44</v>
      </c>
      <c r="R54" s="24">
        <f t="shared" si="10"/>
        <v>123.03562440579385</v>
      </c>
      <c r="S54" s="18">
        <f t="shared" si="2"/>
        <v>2</v>
      </c>
      <c r="T54" s="23">
        <v>0</v>
      </c>
      <c r="U54" s="24">
        <f t="shared" si="11"/>
        <v>0</v>
      </c>
      <c r="V54" s="18">
        <v>0</v>
      </c>
      <c r="W54" s="24">
        <f t="shared" si="12"/>
        <v>0</v>
      </c>
      <c r="X54" s="18">
        <f t="shared" si="13"/>
        <v>0</v>
      </c>
      <c r="Y54" s="23">
        <v>11</v>
      </c>
      <c r="Z54" s="24">
        <f t="shared" si="14"/>
        <v>30.758906101448463</v>
      </c>
      <c r="AA54" s="18">
        <v>10</v>
      </c>
      <c r="AB54" s="24">
        <f t="shared" si="15"/>
        <v>27.962641910407697</v>
      </c>
      <c r="AC54" s="18">
        <f t="shared" si="16"/>
        <v>1</v>
      </c>
      <c r="AD54" s="23">
        <v>7</v>
      </c>
      <c r="AE54" s="24">
        <f t="shared" si="17"/>
        <v>19.573849337285388</v>
      </c>
      <c r="AF54" s="18">
        <v>6</v>
      </c>
      <c r="AG54" s="24">
        <f t="shared" si="18"/>
        <v>16.777585146244618</v>
      </c>
      <c r="AH54" s="18">
        <v>1</v>
      </c>
      <c r="AI54" s="23">
        <v>3</v>
      </c>
      <c r="AJ54" s="24">
        <f t="shared" si="19"/>
        <v>8.3887925731223092</v>
      </c>
      <c r="AK54" s="18">
        <v>3</v>
      </c>
      <c r="AL54" s="24">
        <f t="shared" si="20"/>
        <v>8.3887925731223092</v>
      </c>
      <c r="AM54" s="18">
        <f t="shared" ref="AM54:AM76" si="22">AI54-AK54</f>
        <v>0</v>
      </c>
    </row>
    <row r="55" spans="1:39">
      <c r="A55" s="13"/>
      <c r="B55" s="7" t="s">
        <v>20</v>
      </c>
      <c r="C55" s="26">
        <v>30794</v>
      </c>
      <c r="D55" s="18"/>
      <c r="E55" s="18"/>
      <c r="F55" s="24"/>
      <c r="G55" s="18"/>
      <c r="H55" s="24"/>
      <c r="I55" s="18"/>
      <c r="J55" s="23">
        <v>52</v>
      </c>
      <c r="K55" s="24"/>
      <c r="L55" s="18">
        <v>52</v>
      </c>
      <c r="M55" s="24"/>
      <c r="N55" s="18">
        <f t="shared" si="1"/>
        <v>0</v>
      </c>
      <c r="O55" s="24">
        <v>27</v>
      </c>
      <c r="P55" s="24"/>
      <c r="Q55" s="18">
        <v>26</v>
      </c>
      <c r="R55" s="24"/>
      <c r="S55" s="18">
        <f t="shared" si="2"/>
        <v>1</v>
      </c>
      <c r="T55" s="23"/>
      <c r="U55" s="24"/>
      <c r="V55" s="18"/>
      <c r="W55" s="24"/>
      <c r="X55" s="18"/>
      <c r="Y55" s="23">
        <v>7</v>
      </c>
      <c r="Z55" s="24"/>
      <c r="AA55" s="18">
        <v>7</v>
      </c>
      <c r="AB55" s="24"/>
      <c r="AC55" s="18">
        <f t="shared" si="16"/>
        <v>0</v>
      </c>
      <c r="AD55" s="23">
        <v>7</v>
      </c>
      <c r="AE55" s="24"/>
      <c r="AF55" s="18">
        <v>6</v>
      </c>
      <c r="AG55" s="24"/>
      <c r="AH55" s="18">
        <v>1</v>
      </c>
      <c r="AI55" s="23">
        <v>3</v>
      </c>
      <c r="AJ55" s="24"/>
      <c r="AK55" s="18">
        <v>3</v>
      </c>
      <c r="AL55" s="24"/>
      <c r="AM55" s="18">
        <f t="shared" si="22"/>
        <v>0</v>
      </c>
    </row>
    <row r="56" spans="1:39">
      <c r="A56" s="13"/>
      <c r="B56" s="7" t="s">
        <v>21</v>
      </c>
      <c r="C56" s="18">
        <v>587075</v>
      </c>
      <c r="D56" s="18"/>
      <c r="E56" s="18"/>
      <c r="F56" s="24"/>
      <c r="G56" s="18"/>
      <c r="H56" s="24"/>
      <c r="I56" s="18"/>
      <c r="J56" s="18">
        <v>24</v>
      </c>
      <c r="K56" s="24"/>
      <c r="L56" s="18">
        <v>24</v>
      </c>
      <c r="M56" s="24"/>
      <c r="N56" s="18">
        <f t="shared" si="1"/>
        <v>0</v>
      </c>
      <c r="O56" s="24">
        <v>19</v>
      </c>
      <c r="P56" s="24"/>
      <c r="Q56" s="18">
        <v>18</v>
      </c>
      <c r="R56" s="24"/>
      <c r="S56" s="18">
        <f t="shared" si="2"/>
        <v>1</v>
      </c>
      <c r="T56" s="18"/>
      <c r="U56" s="24"/>
      <c r="V56" s="18"/>
      <c r="W56" s="24"/>
      <c r="X56" s="18"/>
      <c r="Y56" s="18">
        <v>4</v>
      </c>
      <c r="Z56" s="24"/>
      <c r="AA56" s="18">
        <v>3</v>
      </c>
      <c r="AB56" s="24"/>
      <c r="AC56" s="18">
        <f t="shared" si="16"/>
        <v>1</v>
      </c>
      <c r="AD56" s="18"/>
      <c r="AE56" s="24"/>
      <c r="AF56" s="18"/>
      <c r="AG56" s="24"/>
      <c r="AH56" s="18"/>
      <c r="AI56" s="18">
        <v>0</v>
      </c>
      <c r="AJ56" s="24"/>
      <c r="AK56" s="18">
        <v>0</v>
      </c>
      <c r="AL56" s="24"/>
      <c r="AM56" s="18">
        <f t="shared" si="22"/>
        <v>0</v>
      </c>
    </row>
    <row r="57" spans="1:39" s="8" customFormat="1">
      <c r="A57" s="9">
        <v>17</v>
      </c>
      <c r="B57" s="17" t="s">
        <v>62</v>
      </c>
      <c r="C57" s="17"/>
      <c r="D57" s="23">
        <v>32343</v>
      </c>
      <c r="E57" s="23">
        <v>446</v>
      </c>
      <c r="F57" s="24">
        <f t="shared" si="5"/>
        <v>13.789691741644251</v>
      </c>
      <c r="G57" s="18">
        <f t="shared" si="6"/>
        <v>443</v>
      </c>
      <c r="H57" s="24">
        <f t="shared" si="7"/>
        <v>13.696935967597316</v>
      </c>
      <c r="I57" s="18">
        <f t="shared" si="8"/>
        <v>3</v>
      </c>
      <c r="J57" s="23">
        <v>190</v>
      </c>
      <c r="K57" s="24">
        <f>J57*100000/D57</f>
        <v>587.45323563058469</v>
      </c>
      <c r="L57" s="23">
        <v>190</v>
      </c>
      <c r="M57" s="24">
        <f t="shared" si="9"/>
        <v>587.45323563058469</v>
      </c>
      <c r="N57" s="18">
        <f t="shared" si="1"/>
        <v>0</v>
      </c>
      <c r="O57" s="23">
        <v>72</v>
      </c>
      <c r="P57" s="24">
        <f>O57/D57*100000</f>
        <v>222.61385771264258</v>
      </c>
      <c r="Q57" s="23">
        <v>71</v>
      </c>
      <c r="R57" s="24">
        <f t="shared" si="10"/>
        <v>219.5219985777448</v>
      </c>
      <c r="S57" s="18">
        <f t="shared" si="2"/>
        <v>1</v>
      </c>
      <c r="T57" s="23">
        <v>5</v>
      </c>
      <c r="U57" s="24">
        <f t="shared" si="11"/>
        <v>15.45929567448907</v>
      </c>
      <c r="V57" s="27">
        <v>4</v>
      </c>
      <c r="W57" s="24">
        <f t="shared" si="12"/>
        <v>12.367436539591255</v>
      </c>
      <c r="X57" s="18">
        <f t="shared" si="13"/>
        <v>1</v>
      </c>
      <c r="Y57" s="27">
        <v>9</v>
      </c>
      <c r="Z57" s="24">
        <f t="shared" si="14"/>
        <v>27.826732214080327</v>
      </c>
      <c r="AA57" s="27">
        <v>8</v>
      </c>
      <c r="AB57" s="24">
        <f t="shared" si="15"/>
        <v>24.73487307918251</v>
      </c>
      <c r="AC57" s="18">
        <v>1</v>
      </c>
      <c r="AD57" s="27">
        <v>1</v>
      </c>
      <c r="AE57" s="24">
        <f t="shared" si="17"/>
        <v>3.0918591348978142</v>
      </c>
      <c r="AF57" s="27">
        <v>2</v>
      </c>
      <c r="AG57" s="28">
        <f t="shared" si="18"/>
        <v>6.1837182697956283</v>
      </c>
      <c r="AH57" s="25">
        <v>0</v>
      </c>
      <c r="AI57" s="17">
        <v>7</v>
      </c>
      <c r="AJ57" s="24">
        <f t="shared" si="19"/>
        <v>21.6430139442847</v>
      </c>
      <c r="AK57" s="17">
        <v>7</v>
      </c>
      <c r="AL57" s="24">
        <f t="shared" si="20"/>
        <v>21.6430139442847</v>
      </c>
      <c r="AM57" s="18">
        <f t="shared" si="22"/>
        <v>0</v>
      </c>
    </row>
    <row r="58" spans="1:39">
      <c r="A58" s="13"/>
      <c r="B58" s="7" t="s">
        <v>23</v>
      </c>
      <c r="C58" s="26">
        <v>99670</v>
      </c>
      <c r="D58" s="18"/>
      <c r="E58" s="18"/>
      <c r="F58" s="24"/>
      <c r="G58" s="18"/>
      <c r="H58" s="24"/>
      <c r="I58" s="18"/>
      <c r="J58" s="23">
        <v>190</v>
      </c>
      <c r="K58" s="24"/>
      <c r="L58" s="18">
        <v>190</v>
      </c>
      <c r="M58" s="24"/>
      <c r="N58" s="18">
        <f t="shared" si="1"/>
        <v>0</v>
      </c>
      <c r="O58" s="24">
        <v>72</v>
      </c>
      <c r="P58" s="24"/>
      <c r="Q58" s="18">
        <v>71</v>
      </c>
      <c r="R58" s="24"/>
      <c r="S58" s="18">
        <f t="shared" si="2"/>
        <v>1</v>
      </c>
      <c r="T58" s="23">
        <v>5</v>
      </c>
      <c r="U58" s="24"/>
      <c r="V58" s="18">
        <v>4</v>
      </c>
      <c r="W58" s="24"/>
      <c r="X58" s="18">
        <v>1</v>
      </c>
      <c r="Y58" s="23">
        <v>9</v>
      </c>
      <c r="Z58" s="24"/>
      <c r="AA58" s="18">
        <v>8</v>
      </c>
      <c r="AB58" s="24"/>
      <c r="AC58" s="18">
        <v>1</v>
      </c>
      <c r="AD58" s="23">
        <v>1</v>
      </c>
      <c r="AE58" s="24"/>
      <c r="AF58" s="25">
        <v>2</v>
      </c>
      <c r="AG58" s="28"/>
      <c r="AH58" s="25">
        <v>0</v>
      </c>
      <c r="AI58" s="23">
        <v>7</v>
      </c>
      <c r="AJ58" s="24"/>
      <c r="AK58" s="18">
        <v>7</v>
      </c>
      <c r="AL58" s="24"/>
      <c r="AM58" s="18">
        <f t="shared" si="22"/>
        <v>0</v>
      </c>
    </row>
    <row r="59" spans="1:39">
      <c r="A59" s="13"/>
      <c r="B59" s="7" t="s">
        <v>24</v>
      </c>
      <c r="C59" s="26">
        <v>28442</v>
      </c>
      <c r="D59" s="18"/>
      <c r="E59" s="18"/>
      <c r="F59" s="24"/>
      <c r="G59" s="18"/>
      <c r="H59" s="24"/>
      <c r="I59" s="18"/>
      <c r="J59" s="23">
        <v>0</v>
      </c>
      <c r="K59" s="24"/>
      <c r="L59" s="18">
        <v>0</v>
      </c>
      <c r="M59" s="24"/>
      <c r="N59" s="18">
        <f t="shared" si="1"/>
        <v>0</v>
      </c>
      <c r="O59" s="24">
        <v>0</v>
      </c>
      <c r="P59" s="24"/>
      <c r="Q59" s="18">
        <v>0</v>
      </c>
      <c r="R59" s="24"/>
      <c r="S59" s="18">
        <f t="shared" si="2"/>
        <v>0</v>
      </c>
      <c r="T59" s="23"/>
      <c r="U59" s="24"/>
      <c r="V59" s="18"/>
      <c r="W59" s="24"/>
      <c r="X59" s="18"/>
      <c r="Y59" s="23"/>
      <c r="Z59" s="24"/>
      <c r="AA59" s="18"/>
      <c r="AB59" s="24"/>
      <c r="AC59" s="18">
        <f t="shared" si="16"/>
        <v>0</v>
      </c>
      <c r="AD59" s="23"/>
      <c r="AE59" s="24"/>
      <c r="AF59" s="18"/>
      <c r="AG59" s="24"/>
      <c r="AH59" s="18"/>
      <c r="AI59" s="23">
        <v>0</v>
      </c>
      <c r="AJ59" s="24"/>
      <c r="AK59" s="18">
        <v>0</v>
      </c>
      <c r="AL59" s="24"/>
      <c r="AM59" s="18">
        <f t="shared" si="22"/>
        <v>0</v>
      </c>
    </row>
    <row r="60" spans="1:39" s="8" customFormat="1">
      <c r="A60" s="11">
        <v>18</v>
      </c>
      <c r="B60" s="7" t="s">
        <v>63</v>
      </c>
      <c r="C60" s="26"/>
      <c r="D60" s="18">
        <v>44401</v>
      </c>
      <c r="E60" s="18">
        <v>256</v>
      </c>
      <c r="F60" s="24">
        <f t="shared" si="5"/>
        <v>5.7656359091011469</v>
      </c>
      <c r="G60" s="18">
        <f t="shared" si="6"/>
        <v>253</v>
      </c>
      <c r="H60" s="24">
        <f t="shared" si="7"/>
        <v>5.6980698632913676</v>
      </c>
      <c r="I60" s="18">
        <f t="shared" si="8"/>
        <v>3</v>
      </c>
      <c r="J60" s="23">
        <v>133</v>
      </c>
      <c r="K60" s="24">
        <f>J60*100000/D60</f>
        <v>299.54280309002047</v>
      </c>
      <c r="L60" s="18">
        <v>133</v>
      </c>
      <c r="M60" s="24">
        <f t="shared" si="9"/>
        <v>299.54280309002047</v>
      </c>
      <c r="N60" s="18">
        <f t="shared" si="1"/>
        <v>0</v>
      </c>
      <c r="O60" s="24">
        <v>38</v>
      </c>
      <c r="P60" s="24">
        <f>O60/D60*100000</f>
        <v>85.58365802572014</v>
      </c>
      <c r="Q60" s="18">
        <v>38</v>
      </c>
      <c r="R60" s="24">
        <f t="shared" si="10"/>
        <v>85.58365802572014</v>
      </c>
      <c r="S60" s="18">
        <f t="shared" si="2"/>
        <v>0</v>
      </c>
      <c r="T60" s="23">
        <v>3</v>
      </c>
      <c r="U60" s="24">
        <f t="shared" si="11"/>
        <v>6.7566045809779061</v>
      </c>
      <c r="V60" s="18">
        <v>3</v>
      </c>
      <c r="W60" s="24">
        <f t="shared" si="12"/>
        <v>6.7566045809779061</v>
      </c>
      <c r="X60" s="18">
        <f t="shared" si="13"/>
        <v>0</v>
      </c>
      <c r="Y60" s="23">
        <v>8</v>
      </c>
      <c r="Z60" s="24">
        <f t="shared" si="14"/>
        <v>18.017612215941082</v>
      </c>
      <c r="AA60" s="18">
        <v>7</v>
      </c>
      <c r="AB60" s="24">
        <f t="shared" si="15"/>
        <v>15.765410688948448</v>
      </c>
      <c r="AC60" s="18">
        <f t="shared" si="16"/>
        <v>1</v>
      </c>
      <c r="AD60" s="23">
        <v>9</v>
      </c>
      <c r="AE60" s="24">
        <f t="shared" si="17"/>
        <v>20.269813742933717</v>
      </c>
      <c r="AF60" s="18">
        <v>7</v>
      </c>
      <c r="AG60" s="24">
        <f t="shared" si="18"/>
        <v>15.765410688948448</v>
      </c>
      <c r="AH60" s="18">
        <f t="shared" si="3"/>
        <v>2</v>
      </c>
      <c r="AI60" s="23">
        <v>1</v>
      </c>
      <c r="AJ60" s="24">
        <f t="shared" si="19"/>
        <v>2.2522015269926352</v>
      </c>
      <c r="AK60" s="18">
        <v>1</v>
      </c>
      <c r="AL60" s="24">
        <f t="shared" si="20"/>
        <v>2.2522015269926352</v>
      </c>
      <c r="AM60" s="18">
        <f t="shared" si="22"/>
        <v>0</v>
      </c>
    </row>
    <row r="61" spans="1:39" ht="35.25" customHeight="1">
      <c r="A61" s="13"/>
      <c r="B61" s="7" t="s">
        <v>25</v>
      </c>
      <c r="C61" s="26">
        <v>149580</v>
      </c>
      <c r="D61" s="18"/>
      <c r="E61" s="18"/>
      <c r="F61" s="24"/>
      <c r="G61" s="18"/>
      <c r="H61" s="24"/>
      <c r="I61" s="18"/>
      <c r="J61" s="23">
        <v>133</v>
      </c>
      <c r="K61" s="24"/>
      <c r="L61" s="18">
        <v>133</v>
      </c>
      <c r="M61" s="24"/>
      <c r="N61" s="18">
        <f t="shared" si="1"/>
        <v>0</v>
      </c>
      <c r="O61" s="24">
        <v>38</v>
      </c>
      <c r="P61" s="24"/>
      <c r="Q61" s="18">
        <v>38</v>
      </c>
      <c r="R61" s="24"/>
      <c r="S61" s="18">
        <f t="shared" si="2"/>
        <v>0</v>
      </c>
      <c r="T61" s="23">
        <v>3</v>
      </c>
      <c r="U61" s="24"/>
      <c r="V61" s="18">
        <v>3</v>
      </c>
      <c r="W61" s="24"/>
      <c r="X61" s="18">
        <v>0</v>
      </c>
      <c r="Y61" s="23">
        <v>8</v>
      </c>
      <c r="Z61" s="24"/>
      <c r="AA61" s="18">
        <v>7</v>
      </c>
      <c r="AB61" s="24"/>
      <c r="AC61" s="18">
        <f t="shared" si="16"/>
        <v>1</v>
      </c>
      <c r="AD61" s="23">
        <v>9</v>
      </c>
      <c r="AE61" s="24"/>
      <c r="AF61" s="18">
        <v>7</v>
      </c>
      <c r="AG61" s="24"/>
      <c r="AH61" s="18">
        <v>2</v>
      </c>
      <c r="AI61" s="23">
        <v>1</v>
      </c>
      <c r="AJ61" s="24"/>
      <c r="AK61" s="18">
        <v>1</v>
      </c>
      <c r="AL61" s="24"/>
      <c r="AM61" s="18">
        <f t="shared" si="22"/>
        <v>0</v>
      </c>
    </row>
    <row r="62" spans="1:39" s="8" customFormat="1">
      <c r="A62" s="9">
        <v>19</v>
      </c>
      <c r="B62" s="17" t="s">
        <v>64</v>
      </c>
      <c r="C62" s="17"/>
      <c r="D62" s="23">
        <v>29790</v>
      </c>
      <c r="E62" s="23">
        <v>309</v>
      </c>
      <c r="F62" s="24">
        <f t="shared" si="5"/>
        <v>10.372608257804632</v>
      </c>
      <c r="G62" s="18">
        <f t="shared" si="6"/>
        <v>305</v>
      </c>
      <c r="H62" s="24">
        <f t="shared" si="7"/>
        <v>10.238335011748909</v>
      </c>
      <c r="I62" s="18">
        <f t="shared" si="8"/>
        <v>4</v>
      </c>
      <c r="J62" s="23">
        <v>136</v>
      </c>
      <c r="K62" s="24">
        <f>J62*100000/D62</f>
        <v>456.52903658945957</v>
      </c>
      <c r="L62" s="23">
        <v>136</v>
      </c>
      <c r="M62" s="24">
        <f t="shared" si="9"/>
        <v>456.52903658945957</v>
      </c>
      <c r="N62" s="18">
        <f t="shared" si="1"/>
        <v>0</v>
      </c>
      <c r="O62" s="23">
        <v>49</v>
      </c>
      <c r="P62" s="24">
        <f>O62/D62*100000</f>
        <v>164.48472641826118</v>
      </c>
      <c r="Q62" s="23">
        <v>48</v>
      </c>
      <c r="R62" s="24">
        <f t="shared" si="10"/>
        <v>161.12789526686808</v>
      </c>
      <c r="S62" s="18">
        <f t="shared" si="2"/>
        <v>1</v>
      </c>
      <c r="T62" s="23">
        <v>8</v>
      </c>
      <c r="U62" s="24">
        <f t="shared" si="11"/>
        <v>26.854649211144679</v>
      </c>
      <c r="V62" s="27">
        <v>7</v>
      </c>
      <c r="W62" s="24">
        <f t="shared" si="12"/>
        <v>23.497818059751594</v>
      </c>
      <c r="X62" s="18">
        <f t="shared" si="13"/>
        <v>1</v>
      </c>
      <c r="Y62" s="27">
        <v>4</v>
      </c>
      <c r="Z62" s="24">
        <f t="shared" si="14"/>
        <v>13.427324605572339</v>
      </c>
      <c r="AA62" s="17">
        <v>4</v>
      </c>
      <c r="AB62" s="24">
        <f t="shared" si="15"/>
        <v>13.427324605572339</v>
      </c>
      <c r="AC62" s="18">
        <f t="shared" si="16"/>
        <v>0</v>
      </c>
      <c r="AD62" s="27">
        <v>12</v>
      </c>
      <c r="AE62" s="24">
        <f t="shared" si="17"/>
        <v>40.28197381671702</v>
      </c>
      <c r="AF62" s="27">
        <v>10</v>
      </c>
      <c r="AG62" s="24">
        <f t="shared" si="18"/>
        <v>33.568311513930851</v>
      </c>
      <c r="AH62" s="18">
        <f t="shared" si="3"/>
        <v>2</v>
      </c>
      <c r="AI62" s="17">
        <v>4</v>
      </c>
      <c r="AJ62" s="24">
        <f t="shared" si="19"/>
        <v>13.427324605572339</v>
      </c>
      <c r="AK62" s="17">
        <v>4</v>
      </c>
      <c r="AL62" s="24">
        <f t="shared" si="20"/>
        <v>13.427324605572339</v>
      </c>
      <c r="AM62" s="18">
        <f t="shared" si="22"/>
        <v>0</v>
      </c>
    </row>
    <row r="63" spans="1:39">
      <c r="A63" s="13"/>
      <c r="B63" s="7" t="s">
        <v>26</v>
      </c>
      <c r="C63" s="26">
        <v>152744</v>
      </c>
      <c r="D63" s="18"/>
      <c r="E63" s="18"/>
      <c r="F63" s="24"/>
      <c r="G63" s="18"/>
      <c r="H63" s="24"/>
      <c r="I63" s="18"/>
      <c r="J63" s="23">
        <v>136</v>
      </c>
      <c r="K63" s="24"/>
      <c r="L63" s="18">
        <v>136</v>
      </c>
      <c r="M63" s="24"/>
      <c r="N63" s="18">
        <f t="shared" si="1"/>
        <v>0</v>
      </c>
      <c r="O63" s="24">
        <v>49</v>
      </c>
      <c r="P63" s="24"/>
      <c r="Q63" s="18">
        <v>48</v>
      </c>
      <c r="R63" s="24"/>
      <c r="S63" s="18">
        <f t="shared" si="2"/>
        <v>1</v>
      </c>
      <c r="T63" s="23">
        <v>8</v>
      </c>
      <c r="U63" s="24"/>
      <c r="V63" s="18">
        <v>7</v>
      </c>
      <c r="W63" s="24"/>
      <c r="X63" s="18">
        <v>1</v>
      </c>
      <c r="Y63" s="23">
        <v>4</v>
      </c>
      <c r="Z63" s="24"/>
      <c r="AA63" s="18">
        <v>4</v>
      </c>
      <c r="AB63" s="24"/>
      <c r="AC63" s="18">
        <f t="shared" si="16"/>
        <v>0</v>
      </c>
      <c r="AD63" s="23">
        <v>12</v>
      </c>
      <c r="AE63" s="24"/>
      <c r="AF63" s="18">
        <v>10</v>
      </c>
      <c r="AG63" s="24"/>
      <c r="AH63" s="18">
        <v>2</v>
      </c>
      <c r="AI63" s="23">
        <v>4</v>
      </c>
      <c r="AJ63" s="24"/>
      <c r="AK63" s="18">
        <v>4</v>
      </c>
      <c r="AL63" s="24"/>
      <c r="AM63" s="18">
        <f t="shared" si="22"/>
        <v>0</v>
      </c>
    </row>
    <row r="64" spans="1:39" s="8" customFormat="1">
      <c r="A64" s="11">
        <v>20</v>
      </c>
      <c r="B64" s="7" t="s">
        <v>65</v>
      </c>
      <c r="C64" s="26"/>
      <c r="D64" s="18">
        <v>48386</v>
      </c>
      <c r="E64" s="18">
        <v>515</v>
      </c>
      <c r="F64" s="24">
        <f t="shared" si="5"/>
        <v>10.643574587690654</v>
      </c>
      <c r="G64" s="18">
        <f t="shared" si="6"/>
        <v>504</v>
      </c>
      <c r="H64" s="24">
        <f t="shared" si="7"/>
        <v>10.416236101351631</v>
      </c>
      <c r="I64" s="18">
        <f t="shared" si="8"/>
        <v>11</v>
      </c>
      <c r="J64" s="23">
        <v>238</v>
      </c>
      <c r="K64" s="24">
        <f>J64*100000/D64</f>
        <v>491.87781589716036</v>
      </c>
      <c r="L64" s="18">
        <v>238</v>
      </c>
      <c r="M64" s="24">
        <f t="shared" si="9"/>
        <v>491.87781589716036</v>
      </c>
      <c r="N64" s="18">
        <f t="shared" si="1"/>
        <v>0</v>
      </c>
      <c r="O64" s="24">
        <v>105</v>
      </c>
      <c r="P64" s="24">
        <f>O64/D64*100000</f>
        <v>217.00491877815895</v>
      </c>
      <c r="Q64" s="18">
        <v>102</v>
      </c>
      <c r="R64" s="24">
        <f t="shared" si="10"/>
        <v>210.80477824164012</v>
      </c>
      <c r="S64" s="18">
        <f t="shared" si="2"/>
        <v>3</v>
      </c>
      <c r="T64" s="23">
        <v>4</v>
      </c>
      <c r="U64" s="24">
        <f t="shared" si="11"/>
        <v>8.266854048691771</v>
      </c>
      <c r="V64" s="18">
        <v>4</v>
      </c>
      <c r="W64" s="24">
        <f t="shared" si="12"/>
        <v>8.266854048691771</v>
      </c>
      <c r="X64" s="18">
        <f t="shared" si="13"/>
        <v>0</v>
      </c>
      <c r="Y64" s="23">
        <v>25</v>
      </c>
      <c r="Z64" s="24">
        <f t="shared" si="14"/>
        <v>51.667837804323568</v>
      </c>
      <c r="AA64" s="18">
        <v>21</v>
      </c>
      <c r="AB64" s="24">
        <f t="shared" si="15"/>
        <v>43.400983755631792</v>
      </c>
      <c r="AC64" s="18">
        <f t="shared" si="16"/>
        <v>4</v>
      </c>
      <c r="AD64" s="23">
        <v>11</v>
      </c>
      <c r="AE64" s="24">
        <f t="shared" si="17"/>
        <v>22.733848633902369</v>
      </c>
      <c r="AF64" s="18">
        <v>10</v>
      </c>
      <c r="AG64" s="24">
        <f t="shared" si="18"/>
        <v>20.667135121729427</v>
      </c>
      <c r="AH64" s="18">
        <v>1</v>
      </c>
      <c r="AI64" s="23">
        <f>AI65+AI66+AI67</f>
        <v>29</v>
      </c>
      <c r="AJ64" s="24">
        <f t="shared" si="19"/>
        <v>59.934691853015337</v>
      </c>
      <c r="AK64" s="23">
        <f>AK65+AK66+AK67</f>
        <v>26</v>
      </c>
      <c r="AL64" s="24">
        <f t="shared" si="20"/>
        <v>53.734551316496514</v>
      </c>
      <c r="AM64" s="18">
        <f t="shared" si="22"/>
        <v>3</v>
      </c>
    </row>
    <row r="65" spans="1:39" ht="34.5" customHeight="1">
      <c r="A65" s="13"/>
      <c r="B65" s="7" t="s">
        <v>27</v>
      </c>
      <c r="C65" s="26">
        <v>42021</v>
      </c>
      <c r="D65" s="18"/>
      <c r="E65" s="18"/>
      <c r="F65" s="24"/>
      <c r="G65" s="18"/>
      <c r="H65" s="24"/>
      <c r="I65" s="18"/>
      <c r="J65" s="23">
        <v>146</v>
      </c>
      <c r="K65" s="24"/>
      <c r="L65" s="18">
        <v>146</v>
      </c>
      <c r="M65" s="24"/>
      <c r="N65" s="18">
        <f t="shared" si="1"/>
        <v>0</v>
      </c>
      <c r="O65" s="24">
        <v>67</v>
      </c>
      <c r="P65" s="24"/>
      <c r="Q65" s="18">
        <v>65</v>
      </c>
      <c r="R65" s="24"/>
      <c r="S65" s="18">
        <f t="shared" si="2"/>
        <v>2</v>
      </c>
      <c r="T65" s="23">
        <v>4</v>
      </c>
      <c r="U65" s="24"/>
      <c r="V65" s="18">
        <v>4</v>
      </c>
      <c r="W65" s="24"/>
      <c r="X65" s="18">
        <v>0</v>
      </c>
      <c r="Y65" s="23">
        <v>18</v>
      </c>
      <c r="Z65" s="24"/>
      <c r="AA65" s="18">
        <v>15</v>
      </c>
      <c r="AB65" s="24"/>
      <c r="AC65" s="18">
        <f t="shared" si="16"/>
        <v>3</v>
      </c>
      <c r="AD65" s="23">
        <v>8</v>
      </c>
      <c r="AE65" s="24"/>
      <c r="AF65" s="18">
        <v>7</v>
      </c>
      <c r="AG65" s="24"/>
      <c r="AH65" s="18">
        <f t="shared" si="3"/>
        <v>1</v>
      </c>
      <c r="AI65" s="23">
        <v>19</v>
      </c>
      <c r="AJ65" s="24"/>
      <c r="AK65" s="18">
        <v>17</v>
      </c>
      <c r="AL65" s="24"/>
      <c r="AM65" s="18">
        <f t="shared" si="22"/>
        <v>2</v>
      </c>
    </row>
    <row r="66" spans="1:39" ht="34.5" customHeight="1">
      <c r="A66" s="13"/>
      <c r="B66" s="7" t="s">
        <v>72</v>
      </c>
      <c r="C66" s="26"/>
      <c r="D66" s="18"/>
      <c r="E66" s="18"/>
      <c r="F66" s="24"/>
      <c r="G66" s="18"/>
      <c r="H66" s="24"/>
      <c r="I66" s="18"/>
      <c r="J66" s="23">
        <v>79</v>
      </c>
      <c r="K66" s="24"/>
      <c r="L66" s="18">
        <v>79</v>
      </c>
      <c r="M66" s="24"/>
      <c r="N66" s="18">
        <f t="shared" si="1"/>
        <v>0</v>
      </c>
      <c r="O66" s="24">
        <v>31</v>
      </c>
      <c r="P66" s="24"/>
      <c r="Q66" s="18">
        <v>30</v>
      </c>
      <c r="R66" s="24"/>
      <c r="S66" s="18">
        <f t="shared" si="2"/>
        <v>1</v>
      </c>
      <c r="T66" s="23"/>
      <c r="U66" s="24"/>
      <c r="V66" s="18"/>
      <c r="W66" s="24"/>
      <c r="X66" s="18"/>
      <c r="Y66" s="23">
        <v>6</v>
      </c>
      <c r="Z66" s="24"/>
      <c r="AA66" s="18">
        <v>5</v>
      </c>
      <c r="AB66" s="24"/>
      <c r="AC66" s="18">
        <f t="shared" si="16"/>
        <v>1</v>
      </c>
      <c r="AD66" s="23">
        <v>3</v>
      </c>
      <c r="AE66" s="24"/>
      <c r="AF66" s="18">
        <v>3</v>
      </c>
      <c r="AG66" s="24"/>
      <c r="AH66" s="18">
        <f t="shared" si="3"/>
        <v>0</v>
      </c>
      <c r="AI66" s="23">
        <v>8</v>
      </c>
      <c r="AJ66" s="24"/>
      <c r="AK66" s="18">
        <v>7</v>
      </c>
      <c r="AL66" s="24"/>
      <c r="AM66" s="18">
        <f t="shared" si="22"/>
        <v>1</v>
      </c>
    </row>
    <row r="67" spans="1:39" ht="34.5" customHeight="1">
      <c r="A67" s="13"/>
      <c r="B67" s="7" t="s">
        <v>73</v>
      </c>
      <c r="C67" s="26"/>
      <c r="D67" s="18"/>
      <c r="E67" s="18"/>
      <c r="F67" s="24"/>
      <c r="G67" s="18"/>
      <c r="H67" s="24"/>
      <c r="I67" s="18"/>
      <c r="J67" s="23">
        <v>13</v>
      </c>
      <c r="K67" s="24"/>
      <c r="L67" s="18">
        <v>13</v>
      </c>
      <c r="M67" s="24"/>
      <c r="N67" s="18">
        <f t="shared" si="1"/>
        <v>0</v>
      </c>
      <c r="O67" s="24">
        <v>7</v>
      </c>
      <c r="P67" s="24"/>
      <c r="Q67" s="18">
        <v>7</v>
      </c>
      <c r="R67" s="24"/>
      <c r="S67" s="18">
        <f t="shared" si="2"/>
        <v>0</v>
      </c>
      <c r="T67" s="23"/>
      <c r="U67" s="24"/>
      <c r="V67" s="18"/>
      <c r="W67" s="24"/>
      <c r="X67" s="18"/>
      <c r="Y67" s="23">
        <v>1</v>
      </c>
      <c r="Z67" s="24"/>
      <c r="AA67" s="18">
        <v>1</v>
      </c>
      <c r="AB67" s="24"/>
      <c r="AC67" s="18">
        <f t="shared" si="16"/>
        <v>0</v>
      </c>
      <c r="AD67" s="23"/>
      <c r="AE67" s="24"/>
      <c r="AF67" s="18"/>
      <c r="AG67" s="24"/>
      <c r="AH67" s="18"/>
      <c r="AI67" s="23">
        <v>2</v>
      </c>
      <c r="AJ67" s="24"/>
      <c r="AK67" s="18">
        <v>2</v>
      </c>
      <c r="AL67" s="24"/>
      <c r="AM67" s="18">
        <f t="shared" si="22"/>
        <v>0</v>
      </c>
    </row>
    <row r="68" spans="1:39" s="8" customFormat="1" ht="21" customHeight="1">
      <c r="A68" s="11">
        <v>21</v>
      </c>
      <c r="B68" s="7" t="s">
        <v>66</v>
      </c>
      <c r="C68" s="26"/>
      <c r="D68" s="18">
        <v>121607</v>
      </c>
      <c r="E68" s="18">
        <v>557</v>
      </c>
      <c r="F68" s="24">
        <f t="shared" si="5"/>
        <v>4.5803284350407463</v>
      </c>
      <c r="G68" s="18">
        <f t="shared" si="6"/>
        <v>550</v>
      </c>
      <c r="H68" s="24">
        <f t="shared" si="7"/>
        <v>4.5227659591964278</v>
      </c>
      <c r="I68" s="18">
        <f t="shared" si="8"/>
        <v>7</v>
      </c>
      <c r="J68" s="23">
        <f>J69+J70+J71+J72+J73</f>
        <v>231</v>
      </c>
      <c r="K68" s="24">
        <f>J68*100000/D68</f>
        <v>189.95617028624997</v>
      </c>
      <c r="L68" s="23">
        <f>L69+L70+L71+L72+L73</f>
        <v>231</v>
      </c>
      <c r="M68" s="24">
        <f t="shared" si="9"/>
        <v>189.95617028624997</v>
      </c>
      <c r="N68" s="18">
        <f t="shared" si="1"/>
        <v>0</v>
      </c>
      <c r="O68" s="23">
        <f>O69+O70+O71+O72+O73</f>
        <v>85</v>
      </c>
      <c r="P68" s="24">
        <f>O68/D68*100000</f>
        <v>69.897292096672075</v>
      </c>
      <c r="Q68" s="23">
        <f>Q69+Q70+Q71+Q72+Q73</f>
        <v>83</v>
      </c>
      <c r="R68" s="24">
        <f t="shared" si="10"/>
        <v>68.252649929691543</v>
      </c>
      <c r="S68" s="18">
        <f t="shared" si="2"/>
        <v>2</v>
      </c>
      <c r="T68" s="23">
        <v>0</v>
      </c>
      <c r="U68" s="24">
        <f t="shared" si="11"/>
        <v>0</v>
      </c>
      <c r="V68" s="18">
        <v>0</v>
      </c>
      <c r="W68" s="24">
        <f t="shared" si="12"/>
        <v>0</v>
      </c>
      <c r="X68" s="18">
        <f t="shared" si="13"/>
        <v>0</v>
      </c>
      <c r="Y68" s="23">
        <v>17</v>
      </c>
      <c r="Z68" s="24">
        <f t="shared" si="14"/>
        <v>13.979458419334414</v>
      </c>
      <c r="AA68" s="18">
        <v>15</v>
      </c>
      <c r="AB68" s="24">
        <f t="shared" si="15"/>
        <v>12.334816252353894</v>
      </c>
      <c r="AC68" s="18">
        <f t="shared" si="16"/>
        <v>2</v>
      </c>
      <c r="AD68" s="23">
        <v>22</v>
      </c>
      <c r="AE68" s="24">
        <f t="shared" si="17"/>
        <v>18.091063836785711</v>
      </c>
      <c r="AF68" s="18">
        <v>19</v>
      </c>
      <c r="AG68" s="24">
        <f t="shared" si="18"/>
        <v>15.624100586314933</v>
      </c>
      <c r="AH68" s="18">
        <v>3</v>
      </c>
      <c r="AI68" s="23">
        <f>AI69+AI70+AI71+AI72+AI73</f>
        <v>10</v>
      </c>
      <c r="AJ68" s="24">
        <f t="shared" si="19"/>
        <v>8.2232108349025967</v>
      </c>
      <c r="AK68" s="23">
        <f>AK69+AK70+AK71+AK72+AK73</f>
        <v>10</v>
      </c>
      <c r="AL68" s="24">
        <f t="shared" si="20"/>
        <v>8.2232108349025967</v>
      </c>
      <c r="AM68" s="18">
        <f t="shared" si="22"/>
        <v>0</v>
      </c>
    </row>
    <row r="69" spans="1:39" ht="31.5">
      <c r="A69" s="13"/>
      <c r="B69" s="7" t="s">
        <v>28</v>
      </c>
      <c r="C69" s="26">
        <v>20609</v>
      </c>
      <c r="D69" s="18"/>
      <c r="E69" s="18"/>
      <c r="F69" s="24"/>
      <c r="G69" s="18"/>
      <c r="H69" s="24"/>
      <c r="I69" s="18"/>
      <c r="J69" s="23">
        <v>13</v>
      </c>
      <c r="K69" s="24"/>
      <c r="L69" s="18">
        <v>13</v>
      </c>
      <c r="M69" s="24"/>
      <c r="N69" s="18">
        <f t="shared" ref="N69:N76" si="23">J69-L69</f>
        <v>0</v>
      </c>
      <c r="O69" s="24">
        <v>2</v>
      </c>
      <c r="P69" s="24"/>
      <c r="Q69" s="18">
        <v>2</v>
      </c>
      <c r="R69" s="24"/>
      <c r="S69" s="18">
        <f t="shared" ref="S69:S76" si="24">O69-Q69</f>
        <v>0</v>
      </c>
      <c r="T69" s="23"/>
      <c r="U69" s="24"/>
      <c r="V69" s="18"/>
      <c r="W69" s="24"/>
      <c r="X69" s="18"/>
      <c r="Y69" s="23">
        <v>1</v>
      </c>
      <c r="Z69" s="24"/>
      <c r="AA69" s="18">
        <v>1</v>
      </c>
      <c r="AB69" s="24"/>
      <c r="AC69" s="18">
        <f t="shared" si="16"/>
        <v>0</v>
      </c>
      <c r="AD69" s="23"/>
      <c r="AE69" s="24"/>
      <c r="AF69" s="18"/>
      <c r="AG69" s="24"/>
      <c r="AH69" s="18"/>
      <c r="AI69" s="23">
        <v>0</v>
      </c>
      <c r="AJ69" s="24"/>
      <c r="AK69" s="18">
        <v>0</v>
      </c>
      <c r="AL69" s="24"/>
      <c r="AM69" s="18">
        <f t="shared" si="22"/>
        <v>0</v>
      </c>
    </row>
    <row r="70" spans="1:39">
      <c r="A70" s="13"/>
      <c r="B70" s="7" t="s">
        <v>36</v>
      </c>
      <c r="C70" s="26">
        <v>22749</v>
      </c>
      <c r="D70" s="18"/>
      <c r="E70" s="18"/>
      <c r="F70" s="24"/>
      <c r="G70" s="18"/>
      <c r="H70" s="24"/>
      <c r="I70" s="18"/>
      <c r="J70" s="23">
        <v>60</v>
      </c>
      <c r="K70" s="24"/>
      <c r="L70" s="18">
        <v>60</v>
      </c>
      <c r="M70" s="24"/>
      <c r="N70" s="18">
        <f t="shared" si="23"/>
        <v>0</v>
      </c>
      <c r="O70" s="24">
        <v>25</v>
      </c>
      <c r="P70" s="24"/>
      <c r="Q70" s="18">
        <v>24</v>
      </c>
      <c r="R70" s="24"/>
      <c r="S70" s="18">
        <f t="shared" si="24"/>
        <v>1</v>
      </c>
      <c r="T70" s="23"/>
      <c r="U70" s="24"/>
      <c r="V70" s="18"/>
      <c r="W70" s="24"/>
      <c r="X70" s="18"/>
      <c r="Y70" s="23">
        <v>8</v>
      </c>
      <c r="Z70" s="24"/>
      <c r="AA70" s="18">
        <v>6</v>
      </c>
      <c r="AB70" s="24"/>
      <c r="AC70" s="18">
        <f t="shared" si="16"/>
        <v>2</v>
      </c>
      <c r="AD70" s="23">
        <v>3</v>
      </c>
      <c r="AE70" s="24"/>
      <c r="AF70" s="18">
        <v>3</v>
      </c>
      <c r="AG70" s="24"/>
      <c r="AH70" s="18">
        <v>0</v>
      </c>
      <c r="AI70" s="23">
        <v>2</v>
      </c>
      <c r="AJ70" s="24"/>
      <c r="AK70" s="18">
        <v>2</v>
      </c>
      <c r="AL70" s="24"/>
      <c r="AM70" s="18">
        <f t="shared" si="22"/>
        <v>0</v>
      </c>
    </row>
    <row r="71" spans="1:39" ht="32.25" customHeight="1">
      <c r="A71" s="13"/>
      <c r="B71" s="7" t="s">
        <v>37</v>
      </c>
      <c r="C71" s="26">
        <v>22362</v>
      </c>
      <c r="D71" s="18"/>
      <c r="E71" s="18"/>
      <c r="F71" s="24"/>
      <c r="G71" s="18"/>
      <c r="H71" s="24"/>
      <c r="I71" s="18"/>
      <c r="J71" s="23">
        <v>86</v>
      </c>
      <c r="K71" s="24"/>
      <c r="L71" s="18">
        <v>86</v>
      </c>
      <c r="M71" s="24"/>
      <c r="N71" s="18">
        <f t="shared" si="23"/>
        <v>0</v>
      </c>
      <c r="O71" s="24">
        <v>31</v>
      </c>
      <c r="P71" s="24"/>
      <c r="Q71" s="18">
        <v>30</v>
      </c>
      <c r="R71" s="24"/>
      <c r="S71" s="18">
        <f t="shared" si="24"/>
        <v>1</v>
      </c>
      <c r="T71" s="23"/>
      <c r="U71" s="24"/>
      <c r="V71" s="18"/>
      <c r="W71" s="24"/>
      <c r="X71" s="18"/>
      <c r="Y71" s="23">
        <v>4</v>
      </c>
      <c r="Z71" s="24"/>
      <c r="AA71" s="18">
        <v>4</v>
      </c>
      <c r="AB71" s="24"/>
      <c r="AC71" s="18">
        <f t="shared" si="16"/>
        <v>0</v>
      </c>
      <c r="AD71" s="23">
        <v>12</v>
      </c>
      <c r="AE71" s="24"/>
      <c r="AF71" s="18">
        <v>10</v>
      </c>
      <c r="AG71" s="24"/>
      <c r="AH71" s="18">
        <f t="shared" ref="AH71:AH75" si="25">AD71-AF71</f>
        <v>2</v>
      </c>
      <c r="AI71" s="23">
        <v>4</v>
      </c>
      <c r="AJ71" s="24"/>
      <c r="AK71" s="18">
        <v>4</v>
      </c>
      <c r="AL71" s="24"/>
      <c r="AM71" s="18">
        <f t="shared" si="22"/>
        <v>0</v>
      </c>
    </row>
    <row r="72" spans="1:39">
      <c r="A72" s="13"/>
      <c r="B72" s="7" t="s">
        <v>38</v>
      </c>
      <c r="C72" s="26">
        <v>9790</v>
      </c>
      <c r="D72" s="18"/>
      <c r="E72" s="18"/>
      <c r="F72" s="24"/>
      <c r="G72" s="18"/>
      <c r="H72" s="24"/>
      <c r="I72" s="18"/>
      <c r="J72" s="23">
        <v>53</v>
      </c>
      <c r="K72" s="24"/>
      <c r="L72" s="18">
        <v>53</v>
      </c>
      <c r="M72" s="24"/>
      <c r="N72" s="18">
        <f t="shared" si="23"/>
        <v>0</v>
      </c>
      <c r="O72" s="24">
        <v>25</v>
      </c>
      <c r="P72" s="24"/>
      <c r="Q72" s="18">
        <v>25</v>
      </c>
      <c r="R72" s="24"/>
      <c r="S72" s="18">
        <f t="shared" si="24"/>
        <v>0</v>
      </c>
      <c r="T72" s="23"/>
      <c r="U72" s="24"/>
      <c r="V72" s="18"/>
      <c r="W72" s="24"/>
      <c r="X72" s="18"/>
      <c r="Y72" s="23">
        <v>3</v>
      </c>
      <c r="Z72" s="24"/>
      <c r="AA72" s="18">
        <v>3</v>
      </c>
      <c r="AB72" s="24"/>
      <c r="AC72" s="18">
        <f t="shared" si="16"/>
        <v>0</v>
      </c>
      <c r="AD72" s="23">
        <v>7</v>
      </c>
      <c r="AE72" s="24"/>
      <c r="AF72" s="18">
        <v>6</v>
      </c>
      <c r="AG72" s="24"/>
      <c r="AH72" s="18">
        <f t="shared" si="25"/>
        <v>1</v>
      </c>
      <c r="AI72" s="23">
        <v>1</v>
      </c>
      <c r="AJ72" s="24"/>
      <c r="AK72" s="18">
        <v>1</v>
      </c>
      <c r="AL72" s="24"/>
      <c r="AM72" s="18">
        <f t="shared" si="22"/>
        <v>0</v>
      </c>
    </row>
    <row r="73" spans="1:39" ht="35.25" customHeight="1">
      <c r="A73" s="13"/>
      <c r="B73" s="7" t="s">
        <v>40</v>
      </c>
      <c r="C73" s="26">
        <v>24414</v>
      </c>
      <c r="D73" s="18"/>
      <c r="E73" s="18"/>
      <c r="F73" s="24"/>
      <c r="G73" s="18"/>
      <c r="H73" s="24"/>
      <c r="I73" s="18"/>
      <c r="J73" s="23">
        <v>19</v>
      </c>
      <c r="K73" s="24"/>
      <c r="L73" s="18">
        <v>19</v>
      </c>
      <c r="M73" s="24"/>
      <c r="N73" s="18">
        <f t="shared" si="23"/>
        <v>0</v>
      </c>
      <c r="O73" s="24">
        <v>2</v>
      </c>
      <c r="P73" s="24"/>
      <c r="Q73" s="18">
        <v>2</v>
      </c>
      <c r="R73" s="24"/>
      <c r="S73" s="18">
        <f t="shared" si="24"/>
        <v>0</v>
      </c>
      <c r="T73" s="23"/>
      <c r="U73" s="24"/>
      <c r="V73" s="18"/>
      <c r="W73" s="24"/>
      <c r="X73" s="18"/>
      <c r="Y73" s="23">
        <v>1</v>
      </c>
      <c r="Z73" s="24"/>
      <c r="AA73" s="18">
        <v>1</v>
      </c>
      <c r="AB73" s="24"/>
      <c r="AC73" s="18">
        <f t="shared" si="16"/>
        <v>0</v>
      </c>
      <c r="AD73" s="23"/>
      <c r="AE73" s="24"/>
      <c r="AF73" s="18"/>
      <c r="AG73" s="24"/>
      <c r="AH73" s="18">
        <f t="shared" si="25"/>
        <v>0</v>
      </c>
      <c r="AI73" s="23">
        <v>3</v>
      </c>
      <c r="AJ73" s="24"/>
      <c r="AK73" s="18">
        <v>3</v>
      </c>
      <c r="AL73" s="24"/>
      <c r="AM73" s="18">
        <f t="shared" si="22"/>
        <v>0</v>
      </c>
    </row>
    <row r="74" spans="1:39" s="8" customFormat="1">
      <c r="A74" s="11">
        <v>22</v>
      </c>
      <c r="B74" s="7" t="s">
        <v>67</v>
      </c>
      <c r="C74" s="26"/>
      <c r="D74" s="18">
        <v>19892</v>
      </c>
      <c r="E74" s="18">
        <v>190</v>
      </c>
      <c r="F74" s="24">
        <f t="shared" si="5"/>
        <v>9.551578524029761</v>
      </c>
      <c r="G74" s="18">
        <f t="shared" ref="G74:G76" si="26">E74-N74-S74-X74-AC74-AH74-AM74</f>
        <v>190</v>
      </c>
      <c r="H74" s="24">
        <f t="shared" ref="H74:H76" si="27">G74*1000/D74</f>
        <v>9.551578524029761</v>
      </c>
      <c r="I74" s="18">
        <f t="shared" ref="I74:I76" si="28">E74-G74</f>
        <v>0</v>
      </c>
      <c r="J74" s="23">
        <v>80</v>
      </c>
      <c r="K74" s="24">
        <f>J74*100000/D74</f>
        <v>402.17172732756887</v>
      </c>
      <c r="L74" s="18">
        <v>80</v>
      </c>
      <c r="M74" s="24">
        <f t="shared" ref="M74:M76" si="29">L74/D74*100000</f>
        <v>402.17172732756887</v>
      </c>
      <c r="N74" s="18">
        <f t="shared" si="23"/>
        <v>0</v>
      </c>
      <c r="O74" s="24">
        <v>48</v>
      </c>
      <c r="P74" s="24">
        <f>O74/D74*100000</f>
        <v>241.30303639654133</v>
      </c>
      <c r="Q74" s="18">
        <v>48</v>
      </c>
      <c r="R74" s="24">
        <f t="shared" ref="R74:R76" si="30">Q74/D74*100000</f>
        <v>241.30303639654133</v>
      </c>
      <c r="S74" s="18">
        <f t="shared" si="24"/>
        <v>0</v>
      </c>
      <c r="T74" s="23">
        <v>4</v>
      </c>
      <c r="U74" s="24">
        <f t="shared" ref="U74:U76" si="31">T74*100000/D74</f>
        <v>20.108586366378443</v>
      </c>
      <c r="V74" s="18">
        <v>4</v>
      </c>
      <c r="W74" s="24">
        <f t="shared" ref="W74:W76" si="32">V74/D74*100000</f>
        <v>20.108586366378443</v>
      </c>
      <c r="X74" s="18">
        <f t="shared" ref="X74" si="33">T74-V74</f>
        <v>0</v>
      </c>
      <c r="Y74" s="23">
        <v>9</v>
      </c>
      <c r="Z74" s="24">
        <f t="shared" ref="Z74:Z76" si="34">Y74*100000/D74</f>
        <v>45.244319324351501</v>
      </c>
      <c r="AA74" s="18">
        <v>9</v>
      </c>
      <c r="AB74" s="24">
        <f t="shared" ref="AB74:AB76" si="35">AA74/D74*100000</f>
        <v>45.244319324351494</v>
      </c>
      <c r="AC74" s="18">
        <f t="shared" ref="AC74:AC76" si="36">Y74-AA74</f>
        <v>0</v>
      </c>
      <c r="AD74" s="23">
        <v>2</v>
      </c>
      <c r="AE74" s="24">
        <f t="shared" ref="AE74:AE76" si="37">AD74*100000/D74</f>
        <v>10.054293183189221</v>
      </c>
      <c r="AF74" s="18">
        <v>2</v>
      </c>
      <c r="AG74" s="24">
        <f t="shared" ref="AG74:AG76" si="38">AF74*100000/D74</f>
        <v>10.054293183189221</v>
      </c>
      <c r="AH74" s="18">
        <f t="shared" si="25"/>
        <v>0</v>
      </c>
      <c r="AI74" s="23">
        <v>1</v>
      </c>
      <c r="AJ74" s="24">
        <f t="shared" si="19"/>
        <v>5.0271465915946107</v>
      </c>
      <c r="AK74" s="18">
        <v>1</v>
      </c>
      <c r="AL74" s="24">
        <f t="shared" ref="AL74:AL76" si="39">AK74/D74*100000</f>
        <v>5.0271465915946107</v>
      </c>
      <c r="AM74" s="18">
        <f t="shared" si="22"/>
        <v>0</v>
      </c>
    </row>
    <row r="75" spans="1:39" ht="31.5">
      <c r="A75" s="13"/>
      <c r="B75" s="7" t="s">
        <v>35</v>
      </c>
      <c r="C75" s="26">
        <v>30891</v>
      </c>
      <c r="D75" s="18"/>
      <c r="E75" s="18"/>
      <c r="F75" s="24"/>
      <c r="G75" s="18"/>
      <c r="H75" s="24"/>
      <c r="I75" s="18"/>
      <c r="J75" s="23">
        <v>80</v>
      </c>
      <c r="K75" s="24"/>
      <c r="L75" s="18">
        <v>80</v>
      </c>
      <c r="M75" s="24"/>
      <c r="N75" s="18">
        <f t="shared" si="23"/>
        <v>0</v>
      </c>
      <c r="O75" s="24">
        <v>48</v>
      </c>
      <c r="P75" s="24"/>
      <c r="Q75" s="18">
        <v>48</v>
      </c>
      <c r="R75" s="24"/>
      <c r="S75" s="18">
        <f t="shared" si="24"/>
        <v>0</v>
      </c>
      <c r="T75" s="23">
        <v>4</v>
      </c>
      <c r="U75" s="24"/>
      <c r="V75" s="18">
        <v>4</v>
      </c>
      <c r="W75" s="24"/>
      <c r="X75" s="18">
        <v>0</v>
      </c>
      <c r="Y75" s="23">
        <v>9</v>
      </c>
      <c r="Z75" s="24"/>
      <c r="AA75" s="18">
        <v>9</v>
      </c>
      <c r="AB75" s="24"/>
      <c r="AC75" s="18">
        <f t="shared" si="36"/>
        <v>0</v>
      </c>
      <c r="AD75" s="23">
        <v>2</v>
      </c>
      <c r="AE75" s="24"/>
      <c r="AF75" s="18">
        <v>2</v>
      </c>
      <c r="AG75" s="24"/>
      <c r="AH75" s="18">
        <f t="shared" si="25"/>
        <v>0</v>
      </c>
      <c r="AI75" s="23">
        <v>1</v>
      </c>
      <c r="AJ75" s="24"/>
      <c r="AK75" s="18">
        <v>1</v>
      </c>
      <c r="AL75" s="24"/>
      <c r="AM75" s="18">
        <f t="shared" si="22"/>
        <v>0</v>
      </c>
    </row>
    <row r="76" spans="1:39" s="8" customFormat="1">
      <c r="A76" s="12"/>
      <c r="B76" s="19" t="s">
        <v>47</v>
      </c>
      <c r="C76" s="26">
        <v>37859</v>
      </c>
      <c r="D76" s="18">
        <v>1604662</v>
      </c>
      <c r="E76" s="18">
        <v>10311</v>
      </c>
      <c r="F76" s="24">
        <f t="shared" ref="F76" si="40">E76/D76*1000</f>
        <v>6.4256522557398377</v>
      </c>
      <c r="G76" s="18">
        <f t="shared" si="26"/>
        <v>9942</v>
      </c>
      <c r="H76" s="24">
        <f t="shared" si="27"/>
        <v>6.1956972870299163</v>
      </c>
      <c r="I76" s="18">
        <f t="shared" si="28"/>
        <v>369</v>
      </c>
      <c r="J76" s="23">
        <v>4222</v>
      </c>
      <c r="K76" s="24">
        <f>J76*100000/D76</f>
        <v>263.10836799276109</v>
      </c>
      <c r="L76" s="18">
        <v>4042</v>
      </c>
      <c r="M76" s="24">
        <f t="shared" si="29"/>
        <v>251.89105244593566</v>
      </c>
      <c r="N76" s="18">
        <f t="shared" si="23"/>
        <v>180</v>
      </c>
      <c r="O76" s="24">
        <v>1784</v>
      </c>
      <c r="P76" s="24">
        <f>O76/D76*100000</f>
        <v>111.17606075298099</v>
      </c>
      <c r="Q76" s="18">
        <v>1711</v>
      </c>
      <c r="R76" s="24">
        <f t="shared" si="30"/>
        <v>106.62681611454624</v>
      </c>
      <c r="S76" s="18">
        <f t="shared" si="24"/>
        <v>73</v>
      </c>
      <c r="T76" s="23">
        <v>87</v>
      </c>
      <c r="U76" s="24">
        <f t="shared" si="31"/>
        <v>5.4217025142989614</v>
      </c>
      <c r="V76" s="18">
        <v>80</v>
      </c>
      <c r="W76" s="24">
        <f t="shared" si="32"/>
        <v>4.9854735763668616</v>
      </c>
      <c r="X76" s="18">
        <v>5</v>
      </c>
      <c r="Y76" s="23">
        <v>610</v>
      </c>
      <c r="Z76" s="24">
        <f t="shared" si="34"/>
        <v>38.014236019797316</v>
      </c>
      <c r="AA76" s="18">
        <v>562</v>
      </c>
      <c r="AB76" s="24">
        <f t="shared" si="35"/>
        <v>35.022951873977199</v>
      </c>
      <c r="AC76" s="18">
        <f t="shared" si="36"/>
        <v>48</v>
      </c>
      <c r="AD76" s="23">
        <v>263</v>
      </c>
      <c r="AE76" s="24">
        <f t="shared" si="37"/>
        <v>16.389744382306056</v>
      </c>
      <c r="AF76" s="18">
        <v>237</v>
      </c>
      <c r="AG76" s="24">
        <f t="shared" si="38"/>
        <v>14.769465469986827</v>
      </c>
      <c r="AH76" s="18">
        <v>27</v>
      </c>
      <c r="AI76" s="23">
        <v>433</v>
      </c>
      <c r="AJ76" s="24">
        <f t="shared" ref="AJ76" si="41">AI76/D76*100000</f>
        <v>26.983875732085636</v>
      </c>
      <c r="AK76" s="18">
        <v>397</v>
      </c>
      <c r="AL76" s="24">
        <f t="shared" si="39"/>
        <v>24.740412622720552</v>
      </c>
      <c r="AM76" s="18">
        <f t="shared" si="22"/>
        <v>36</v>
      </c>
    </row>
    <row r="77" spans="1:39" s="15" customFormat="1" ht="36.6" customHeight="1">
      <c r="A77" s="14"/>
      <c r="B77" s="17" t="s">
        <v>85</v>
      </c>
      <c r="C77" s="17"/>
      <c r="D77" s="17"/>
      <c r="E77" s="23"/>
      <c r="F77" s="23"/>
      <c r="G77" s="23"/>
      <c r="H77" s="23">
        <v>6.2</v>
      </c>
      <c r="I77" s="23"/>
      <c r="J77" s="23"/>
      <c r="K77" s="23"/>
      <c r="L77" s="17"/>
      <c r="M77" s="23">
        <v>287.5</v>
      </c>
      <c r="N77" s="23"/>
      <c r="O77" s="23"/>
      <c r="P77" s="23"/>
      <c r="Q77" s="23"/>
      <c r="R77" s="23">
        <v>110</v>
      </c>
      <c r="S77" s="23"/>
      <c r="T77" s="23"/>
      <c r="U77" s="17"/>
      <c r="V77" s="17"/>
      <c r="W77" s="23">
        <v>5.7</v>
      </c>
      <c r="X77" s="17"/>
      <c r="Y77" s="17"/>
      <c r="Z77" s="17"/>
      <c r="AA77" s="17"/>
      <c r="AB77" s="17"/>
      <c r="AC77" s="17"/>
      <c r="AD77" s="17"/>
      <c r="AE77" s="17"/>
      <c r="AF77" s="17"/>
      <c r="AG77" s="23">
        <v>17.5</v>
      </c>
      <c r="AH77" s="17"/>
      <c r="AI77" s="17"/>
      <c r="AJ77" s="17"/>
      <c r="AK77" s="17"/>
      <c r="AL77" s="17"/>
      <c r="AM77" s="17"/>
    </row>
    <row r="78" spans="1:39">
      <c r="B78" s="2" t="s">
        <v>84</v>
      </c>
      <c r="C78" s="2"/>
      <c r="D78" s="2"/>
      <c r="E78" s="22"/>
      <c r="F78" s="22"/>
      <c r="G78" s="22"/>
      <c r="H78" s="22"/>
      <c r="I78" s="22"/>
      <c r="J78" s="22"/>
      <c r="K78" s="22"/>
      <c r="L78" s="2"/>
      <c r="M78" s="2"/>
      <c r="N78" s="22"/>
      <c r="O78" s="22"/>
      <c r="P78" s="22"/>
      <c r="Q78" s="22"/>
      <c r="R78" s="22"/>
      <c r="S78" s="22"/>
      <c r="T78" s="2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>
      <c r="B79" s="2" t="s">
        <v>82</v>
      </c>
      <c r="C79" s="2"/>
      <c r="D79" s="2"/>
      <c r="E79" s="22"/>
      <c r="F79" s="22"/>
      <c r="G79" s="22"/>
      <c r="H79" s="22"/>
      <c r="I79" s="22"/>
      <c r="J79" s="22"/>
      <c r="K79" s="22"/>
      <c r="L79" s="2"/>
      <c r="M79" s="2"/>
      <c r="N79" s="22"/>
      <c r="O79" s="22"/>
      <c r="P79" s="22"/>
      <c r="Q79" s="22"/>
      <c r="R79" s="22"/>
      <c r="S79" s="22"/>
      <c r="T79" s="2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>
      <c r="B80" s="2" t="s">
        <v>83</v>
      </c>
      <c r="C80" s="2"/>
      <c r="D80" s="2"/>
      <c r="E80" s="22"/>
      <c r="F80" s="22"/>
      <c r="G80" s="22"/>
      <c r="H80" s="22"/>
      <c r="I80" s="22"/>
      <c r="J80" s="22"/>
      <c r="K80" s="22"/>
      <c r="L80" s="2"/>
      <c r="M80" s="2"/>
      <c r="N80" s="22"/>
      <c r="O80" s="22"/>
      <c r="P80" s="22"/>
      <c r="Q80" s="22"/>
      <c r="R80" s="22"/>
      <c r="S80" s="22"/>
      <c r="T80" s="2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3:39">
      <c r="C81" s="2"/>
      <c r="D81" s="2"/>
      <c r="E81" s="22"/>
      <c r="F81" s="22"/>
      <c r="G81" s="22"/>
      <c r="H81" s="22"/>
      <c r="I81" s="22"/>
      <c r="J81" s="22"/>
      <c r="K81" s="22"/>
      <c r="L81" s="2"/>
      <c r="M81" s="2"/>
      <c r="N81" s="22"/>
      <c r="O81" s="22"/>
      <c r="P81" s="22"/>
      <c r="Q81" s="22"/>
      <c r="R81" s="22"/>
      <c r="S81" s="22"/>
      <c r="T81" s="2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3:39">
      <c r="C82" s="2"/>
      <c r="D82" s="2"/>
      <c r="E82" s="22"/>
      <c r="F82" s="22"/>
      <c r="G82" s="22"/>
      <c r="H82" s="22"/>
      <c r="I82" s="22"/>
      <c r="J82" s="22"/>
      <c r="K82" s="22"/>
      <c r="L82" s="2"/>
      <c r="M82" s="2"/>
      <c r="N82" s="22"/>
      <c r="O82" s="22"/>
      <c r="P82" s="22"/>
      <c r="Q82" s="22"/>
      <c r="R82" s="22"/>
      <c r="S82" s="22"/>
      <c r="T82" s="2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</sheetData>
  <mergeCells count="13">
    <mergeCell ref="AI5:AM5"/>
    <mergeCell ref="AD5:AH5"/>
    <mergeCell ref="M1:P1"/>
    <mergeCell ref="A5:A6"/>
    <mergeCell ref="E5:I5"/>
    <mergeCell ref="J5:N5"/>
    <mergeCell ref="O5:S5"/>
    <mergeCell ref="D5:D6"/>
    <mergeCell ref="C5:C6"/>
    <mergeCell ref="B5:B6"/>
    <mergeCell ref="T5:X5"/>
    <mergeCell ref="Y5:AC5"/>
    <mergeCell ref="AF1:AM3"/>
  </mergeCells>
  <pageMargins left="0.23622047244094491" right="0.23622047244094491" top="0" bottom="0.35433070866141736" header="0.31496062992125984" footer="0.31496062992125984"/>
  <pageSetup paperSize="8" scale="33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dzpom</cp:lastModifiedBy>
  <cp:lastPrinted>2015-07-17T07:44:51Z</cp:lastPrinted>
  <dcterms:created xsi:type="dcterms:W3CDTF">2015-02-05T05:06:23Z</dcterms:created>
  <dcterms:modified xsi:type="dcterms:W3CDTF">2015-07-17T09:30:00Z</dcterms:modified>
</cp:coreProperties>
</file>